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350" activeTab="1"/>
  </bookViews>
  <sheets>
    <sheet name="HELOPELTHIS" sheetId="1" r:id="rId1"/>
    <sheet name="BLISTER BLIGHT" sheetId="2" r:id="rId2"/>
    <sheet name="Serangan Hama PEB 2010-2019" sheetId="3" state="hidden" r:id="rId3"/>
    <sheet name="Ketersediaan Alat Peb-20" sheetId="4" r:id="rId4"/>
    <sheet name="MI" sheetId="5" r:id="rId5"/>
    <sheet name="MII" sheetId="6" r:id="rId6"/>
    <sheet name="MIII" sheetId="7" r:id="rId7"/>
    <sheet name="MIV" sheetId="8" r:id="rId8"/>
    <sheet name="MV" sheetId="9" r:id="rId9"/>
  </sheets>
  <externalReferences>
    <externalReference r:id="rId10"/>
  </externalReferences>
  <definedNames>
    <definedName name="_xlnm.Print_Area" localSheetId="3">'Ketersediaan Alat Peb-20'!$B$2:$W$43</definedName>
    <definedName name="_xlnm.Print_Area" localSheetId="1">'BLISTER BLIGHT'!$B$2:$AL$93</definedName>
    <definedName name="_xlnm.Print_Area" localSheetId="0">HELOPELTHIS!$B$2:$AK$93</definedName>
  </definedNames>
  <calcPr calcId="144525" concurrentCalc="0"/>
</workbook>
</file>

<file path=xl/sharedStrings.xml><?xml version="1.0" encoding="utf-8"?>
<sst xmlns="http://schemas.openxmlformats.org/spreadsheetml/2006/main" count="196">
  <si>
    <t>Kondisi Serangan Helopelthis Februari 2020</t>
  </si>
  <si>
    <t>Dis</t>
  </si>
  <si>
    <t>KEBUN</t>
  </si>
  <si>
    <t>Ha Total</t>
  </si>
  <si>
    <t>Luas (Ha) Serangan Helopelthis Februari 2020</t>
  </si>
  <si>
    <t>% Serangan S.D</t>
  </si>
  <si>
    <t>Ketersediaan Alat</t>
  </si>
  <si>
    <t>Penggunaan Bahan (Kg/L)</t>
  </si>
  <si>
    <r>
      <rPr>
        <b/>
        <sz val="10"/>
        <color theme="1"/>
        <rFont val="Arial Narrow"/>
        <charset val="134"/>
      </rPr>
      <t xml:space="preserve">Ketersediaan Bahan </t>
    </r>
    <r>
      <rPr>
        <b/>
        <i/>
        <sz val="10"/>
        <color theme="1"/>
        <rFont val="Arial Narrow"/>
        <charset val="134"/>
      </rPr>
      <t>(b.a Asefat)</t>
    </r>
  </si>
  <si>
    <t>JENIS ULAT</t>
  </si>
  <si>
    <t>KETERANGAN</t>
  </si>
  <si>
    <t>M I</t>
  </si>
  <si>
    <t>M II</t>
  </si>
  <si>
    <t>M III</t>
  </si>
  <si>
    <t xml:space="preserve">M IV </t>
  </si>
  <si>
    <t xml:space="preserve">M V </t>
  </si>
  <si>
    <t>Luas (Ha) Bln Ini</t>
  </si>
  <si>
    <t xml:space="preserve">Luas (Ha) S.D Bln Ini </t>
  </si>
  <si>
    <t>S.D Januari 2020</t>
  </si>
  <si>
    <t>SRGN (Ha)</t>
  </si>
  <si>
    <t>PBTS (Ha)</t>
  </si>
  <si>
    <t>% Mortalitas</t>
  </si>
  <si>
    <t>Bhn (Kg/L)</t>
  </si>
  <si>
    <t>SRGN</t>
  </si>
  <si>
    <t>PBTS</t>
  </si>
  <si>
    <t>Mesin Injeksi</t>
  </si>
  <si>
    <t>Mist Blower</t>
  </si>
  <si>
    <t>B.ini</t>
  </si>
  <si>
    <t>S.D Bln Ini</t>
  </si>
  <si>
    <t>BRTS</t>
  </si>
  <si>
    <t>BHN</t>
  </si>
  <si>
    <t>I</t>
  </si>
  <si>
    <t>BAJ</t>
  </si>
  <si>
    <t>Pteroma sp.</t>
  </si>
  <si>
    <t>MAT</t>
  </si>
  <si>
    <t>DOS</t>
  </si>
  <si>
    <t>mhs corbetii</t>
  </si>
  <si>
    <t>TON</t>
  </si>
  <si>
    <t>SKO</t>
  </si>
  <si>
    <t>PAM</t>
  </si>
  <si>
    <t>BAL</t>
  </si>
  <si>
    <t>ULU</t>
  </si>
  <si>
    <t>MAR</t>
  </si>
  <si>
    <t>Jlh.</t>
  </si>
  <si>
    <t>II</t>
  </si>
  <si>
    <t>DOI</t>
  </si>
  <si>
    <t>metisa plana</t>
  </si>
  <si>
    <t>LAR</t>
  </si>
  <si>
    <t>GUB</t>
  </si>
  <si>
    <t>MAY</t>
  </si>
  <si>
    <t>BUL</t>
  </si>
  <si>
    <t>TIU</t>
  </si>
  <si>
    <t xml:space="preserve">SID </t>
  </si>
  <si>
    <t>BUT</t>
  </si>
  <si>
    <t>TOB</t>
  </si>
  <si>
    <t>III</t>
  </si>
  <si>
    <t>ADO</t>
  </si>
  <si>
    <t>Metisa,Pendula</t>
  </si>
  <si>
    <t>Delta dipakai 35.7 L</t>
  </si>
  <si>
    <t>PAB</t>
  </si>
  <si>
    <t>Metisa Plana</t>
  </si>
  <si>
    <t>TIN</t>
  </si>
  <si>
    <t>Metisa plana</t>
  </si>
  <si>
    <t>PDM</t>
  </si>
  <si>
    <t>SAL</t>
  </si>
  <si>
    <t>TIM</t>
  </si>
  <si>
    <t>T. Asigna, S. Nitens, M. Plana</t>
  </si>
  <si>
    <t>PLM</t>
  </si>
  <si>
    <t>NIHIL</t>
  </si>
  <si>
    <t>BAP</t>
  </si>
  <si>
    <t>IV</t>
  </si>
  <si>
    <t>ABA</t>
  </si>
  <si>
    <t>PUR</t>
  </si>
  <si>
    <t>BER</t>
  </si>
  <si>
    <t>AJA</t>
  </si>
  <si>
    <t>MEP</t>
  </si>
  <si>
    <t>OSA</t>
  </si>
  <si>
    <t>PAJ</t>
  </si>
  <si>
    <t>Total K.S</t>
  </si>
  <si>
    <t>Kondisi Serangan Hama Ulat Kantung Agustus 2019</t>
  </si>
  <si>
    <t>GUU</t>
  </si>
  <si>
    <t>No Urut</t>
  </si>
  <si>
    <t>Luas (Ha) Serangan Hama Ulat Api Agustus 2019</t>
  </si>
  <si>
    <t>TSRG (Ha)</t>
  </si>
  <si>
    <t>Keterangan   :</t>
  </si>
  <si>
    <t>: Serangan</t>
  </si>
  <si>
    <t>: Pemberantasan</t>
  </si>
  <si>
    <t>M I,II,III,IV,V</t>
  </si>
  <si>
    <t>: Minggu I,II,III,IV dan V</t>
  </si>
  <si>
    <t xml:space="preserve">BHN </t>
  </si>
  <si>
    <t>: Bahan</t>
  </si>
  <si>
    <t>S.D</t>
  </si>
  <si>
    <t>: Sampai Dengan</t>
  </si>
  <si>
    <t>: Serangan 0-5%</t>
  </si>
  <si>
    <t>: Serangan 5-15%</t>
  </si>
  <si>
    <t>: Serangan &gt;15 %</t>
  </si>
  <si>
    <t>Kondisi Serangan Blister Blight Februari 2020</t>
  </si>
  <si>
    <t>Luas (Ha) Serangan Blister Blight Februari 2020</t>
  </si>
  <si>
    <t>Ketersediaan Bahan (b.a deltametrin)</t>
  </si>
  <si>
    <t>Ket</t>
  </si>
  <si>
    <t>DBTS</t>
  </si>
  <si>
    <t>Puls fog</t>
  </si>
  <si>
    <t>Delta</t>
  </si>
  <si>
    <t>Percis/ Decis</t>
  </si>
  <si>
    <t>MI</t>
  </si>
  <si>
    <t>MII</t>
  </si>
  <si>
    <t>MIII</t>
  </si>
  <si>
    <t>MIV</t>
  </si>
  <si>
    <t>MV</t>
  </si>
  <si>
    <t>Thosea asigna</t>
  </si>
  <si>
    <t>Susika malayana</t>
  </si>
  <si>
    <t xml:space="preserve">Setora Nitens </t>
  </si>
  <si>
    <t>-</t>
  </si>
  <si>
    <t>Kondisi Serangan Hama Ulat Api Agustus 2019</t>
  </si>
  <si>
    <t>Kebun</t>
  </si>
  <si>
    <t xml:space="preserve">Keterangan </t>
  </si>
  <si>
    <t>DBTS (Ha)</t>
  </si>
  <si>
    <t>TSRG</t>
  </si>
  <si>
    <t>Bln ini</t>
  </si>
  <si>
    <t>Total KS</t>
  </si>
  <si>
    <t>Serangan Hama S.D Pebruari 2010-2020</t>
  </si>
  <si>
    <t xml:space="preserve">Serangan Hama S.D Bulan </t>
  </si>
  <si>
    <t>% Bdg 2019</t>
  </si>
  <si>
    <t>Pebruari</t>
  </si>
  <si>
    <t>Pebruari 2020</t>
  </si>
  <si>
    <t>S.D Peb 2020</t>
  </si>
  <si>
    <t xml:space="preserve">M II </t>
  </si>
  <si>
    <t>M IV</t>
  </si>
  <si>
    <t>M V</t>
  </si>
  <si>
    <t xml:space="preserve">Serangan Hama Bulan </t>
  </si>
  <si>
    <t>Jan</t>
  </si>
  <si>
    <t xml:space="preserve"> Jan 2020</t>
  </si>
  <si>
    <t>Total</t>
  </si>
  <si>
    <t>KS</t>
  </si>
  <si>
    <t>Distrik</t>
  </si>
  <si>
    <t>FOGGING</t>
  </si>
  <si>
    <t>BOR</t>
  </si>
  <si>
    <t>MIST BLOWER</t>
  </si>
  <si>
    <t>BAIK</t>
  </si>
  <si>
    <t>RUSAK</t>
  </si>
  <si>
    <t>JUMLAH</t>
  </si>
  <si>
    <t>DIPINJAM</t>
  </si>
  <si>
    <t>PEMINJAM</t>
  </si>
  <si>
    <t>TERSEDIA</t>
  </si>
  <si>
    <t xml:space="preserve">BAIK </t>
  </si>
  <si>
    <t>(Diisi : informasi kebun yang meminjam alat)</t>
  </si>
  <si>
    <t xml:space="preserve"> Fulsfog 2 unit dipinjam Dos</t>
  </si>
  <si>
    <t xml:space="preserve"> Fulsfog 1 unit dipinjam Baj</t>
  </si>
  <si>
    <t xml:space="preserve"> Fulsfog 1 unit dipinjam Dos</t>
  </si>
  <si>
    <t>Mesin Bor : 3 bh LAR, 5 bh BUL.</t>
  </si>
  <si>
    <t>Mist Blower : 2 bh GUB</t>
  </si>
  <si>
    <t>SID</t>
  </si>
  <si>
    <t xml:space="preserve">Dipinjam Kebun PAB=3 Unit, PDM=1 Unit </t>
  </si>
  <si>
    <t>Dipinjam ADO  2 Unit Mesin Bor still</t>
  </si>
  <si>
    <t xml:space="preserve">Mits  Blower ada  2 (dua Unit) </t>
  </si>
  <si>
    <t xml:space="preserve">NIHIL </t>
  </si>
  <si>
    <t>Dipinjam kebun Aek Nauli</t>
  </si>
  <si>
    <t>Perolehan 2020</t>
  </si>
  <si>
    <t>Dipinjam kebun Tinjauan</t>
  </si>
  <si>
    <t>NB :</t>
  </si>
  <si>
    <t>Setiap Bulan diupdate dan dikirim ke 04.04</t>
  </si>
  <si>
    <t>Minggu I Helopelthis</t>
  </si>
  <si>
    <t>Minggu I Blister blight</t>
  </si>
  <si>
    <t>Minggu I Ulat Bulu</t>
  </si>
  <si>
    <t xml:space="preserve">Afd I </t>
  </si>
  <si>
    <t xml:space="preserve">Afd II </t>
  </si>
  <si>
    <t xml:space="preserve">Afd III </t>
  </si>
  <si>
    <t>Afd IV</t>
  </si>
  <si>
    <t>Afd V</t>
  </si>
  <si>
    <t>Afd VI</t>
  </si>
  <si>
    <t>Afd VII</t>
  </si>
  <si>
    <t>Afd VIII</t>
  </si>
  <si>
    <t>Afd IX</t>
  </si>
  <si>
    <t>Afd X</t>
  </si>
  <si>
    <t>Jumlah</t>
  </si>
  <si>
    <t>S</t>
  </si>
  <si>
    <t>B</t>
  </si>
  <si>
    <t>% M</t>
  </si>
  <si>
    <t xml:space="preserve">S : </t>
  </si>
  <si>
    <t>Serangan</t>
  </si>
  <si>
    <t xml:space="preserve">B : </t>
  </si>
  <si>
    <t>Berantas</t>
  </si>
  <si>
    <t>% M :</t>
  </si>
  <si>
    <t>Persen Mortalitas</t>
  </si>
  <si>
    <t>Minggu II Helopelthis</t>
  </si>
  <si>
    <t>Minggu II Blister Blight</t>
  </si>
  <si>
    <t>Minggu II Ulat Bulu</t>
  </si>
  <si>
    <t>Minggu III Helopelthis</t>
  </si>
  <si>
    <t>Minggu III Blister Blight</t>
  </si>
  <si>
    <t>Minggu III Ulat Bulu</t>
  </si>
  <si>
    <t>Minggu IV Helopelthis</t>
  </si>
  <si>
    <t>Minggu IV Blister Blight</t>
  </si>
  <si>
    <t>Minggu IV Ulat Bulu</t>
  </si>
  <si>
    <t>Minggu V Helopelthis</t>
  </si>
  <si>
    <t>Minggu V Blister Blight</t>
  </si>
  <si>
    <t>Minggu V Ulat Bulu</t>
  </si>
</sst>
</file>

<file path=xl/styles.xml><?xml version="1.0" encoding="utf-8"?>
<styleSheet xmlns="http://schemas.openxmlformats.org/spreadsheetml/2006/main">
  <numFmts count="8">
    <numFmt numFmtId="176" formatCode="_(* #,##0.0_);_(* \(#,##0.0\);_(* &quot;-&quot;??_);_(@_)"/>
    <numFmt numFmtId="177" formatCode="_(* #,##0.00_);_(* \(#,##0.00\);_(* &quot;-&quot;??_);_(@_)"/>
    <numFmt numFmtId="178" formatCode="_(* #,##0_);_(* \(#,##0\);_(* &quot;-&quot;??_);_(@_)"/>
    <numFmt numFmtId="179" formatCode="_(* #,##0_);_(* \(#,##0\);_(* &quot;-&quot;_);_(@_)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180" formatCode="mmm\-yy"/>
    <numFmt numFmtId="181" formatCode="_(* #,##0.00_);_(* \(#,##0.00\);_(* &quot;-&quot;??.00_);_(@_)"/>
  </numFmts>
  <fonts count="50">
    <font>
      <sz val="11"/>
      <color theme="1"/>
      <name val="Calibri"/>
      <charset val="134"/>
      <scheme val="minor"/>
    </font>
    <font>
      <b/>
      <sz val="9"/>
      <name val="Arial Narrow"/>
      <charset val="134"/>
    </font>
    <font>
      <b/>
      <sz val="11"/>
      <color theme="1"/>
      <name val="Calibri"/>
      <charset val="134"/>
      <scheme val="minor"/>
    </font>
    <font>
      <b/>
      <sz val="10"/>
      <name val="Arial Narrow"/>
      <charset val="134"/>
    </font>
    <font>
      <sz val="10"/>
      <name val="Arial Narrow"/>
      <charset val="134"/>
    </font>
    <font>
      <sz val="9"/>
      <name val="Arial Narrow"/>
      <charset val="134"/>
    </font>
    <font>
      <sz val="10"/>
      <name val="Arial"/>
      <charset val="134"/>
    </font>
    <font>
      <b/>
      <sz val="8"/>
      <name val="Arial Narrow"/>
      <charset val="134"/>
    </font>
    <font>
      <b/>
      <sz val="12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Arial Narrow"/>
      <charset val="134"/>
    </font>
    <font>
      <b/>
      <sz val="14"/>
      <color theme="1"/>
      <name val="Calibri"/>
      <charset val="134"/>
      <scheme val="minor"/>
    </font>
    <font>
      <sz val="10"/>
      <color rgb="FFFF0000"/>
      <name val="Arial Narrow"/>
      <charset val="134"/>
    </font>
    <font>
      <sz val="11"/>
      <color rgb="FFFF0000"/>
      <name val="Calibri"/>
      <charset val="134"/>
      <scheme val="minor"/>
    </font>
    <font>
      <sz val="11"/>
      <name val="Calibri"/>
      <charset val="134"/>
      <scheme val="minor"/>
    </font>
    <font>
      <b/>
      <sz val="10"/>
      <color theme="1"/>
      <name val="Arial Narrow"/>
      <charset val="134"/>
    </font>
    <font>
      <b/>
      <sz val="9"/>
      <color theme="1"/>
      <name val="Arial Narrow"/>
      <charset val="134"/>
    </font>
    <font>
      <sz val="10.5"/>
      <color theme="1"/>
      <name val="Calibri"/>
      <charset val="134"/>
      <scheme val="minor"/>
    </font>
    <font>
      <sz val="11"/>
      <color theme="1"/>
      <name val="Arial Narrow"/>
      <charset val="134"/>
    </font>
    <font>
      <sz val="9"/>
      <color theme="1"/>
      <name val="Arial Narrow"/>
      <charset val="134"/>
    </font>
    <font>
      <b/>
      <sz val="10.5"/>
      <color theme="1"/>
      <name val="Calibri"/>
      <charset val="134"/>
      <scheme val="minor"/>
    </font>
    <font>
      <sz val="10.5"/>
      <name val="Calibri"/>
      <charset val="134"/>
      <scheme val="minor"/>
    </font>
    <font>
      <sz val="10.5"/>
      <color rgb="FFFF0000"/>
      <name val="Calibri"/>
      <charset val="134"/>
      <scheme val="minor"/>
    </font>
    <font>
      <i/>
      <sz val="10.5"/>
      <color theme="1"/>
      <name val="Calibri"/>
      <charset val="134"/>
      <scheme val="minor"/>
    </font>
    <font>
      <b/>
      <sz val="8"/>
      <color theme="1"/>
      <name val="Arial Narrow"/>
      <charset val="134"/>
    </font>
    <font>
      <sz val="10"/>
      <color theme="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i/>
      <sz val="10"/>
      <color theme="1"/>
      <name val="Arial Narrow"/>
      <charset val="134"/>
    </font>
  </fonts>
  <fills count="41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32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17" borderId="97" applyNumberFormat="0" applyAlignment="0" applyProtection="0">
      <alignment vertical="center"/>
    </xf>
    <xf numFmtId="0" fontId="33" fillId="0" borderId="96" applyNumberFormat="0" applyFill="0" applyAlignment="0" applyProtection="0">
      <alignment vertical="center"/>
    </xf>
    <xf numFmtId="0" fontId="0" fillId="28" borderId="100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96" applyNumberFormat="0" applyFill="0" applyAlignment="0" applyProtection="0">
      <alignment vertical="center"/>
    </xf>
    <xf numFmtId="0" fontId="37" fillId="0" borderId="10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24" borderId="98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14" borderId="95" applyNumberFormat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5" fillId="14" borderId="98" applyNumberFormat="0" applyAlignment="0" applyProtection="0">
      <alignment vertical="center"/>
    </xf>
    <xf numFmtId="0" fontId="44" fillId="0" borderId="99" applyNumberFormat="0" applyFill="0" applyAlignment="0" applyProtection="0">
      <alignment vertical="center"/>
    </xf>
    <xf numFmtId="0" fontId="47" fillId="0" borderId="102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6" fillId="0" borderId="0"/>
  </cellStyleXfs>
  <cellXfs count="797">
    <xf numFmtId="0" fontId="0" fillId="0" borderId="0" xfId="0"/>
    <xf numFmtId="0" fontId="0" fillId="0" borderId="0" xfId="0" applyAlignment="1">
      <alignment horizontal="center" vertical="center"/>
    </xf>
    <xf numFmtId="178" fontId="0" fillId="0" borderId="0" xfId="2" applyNumberFormat="1" applyFont="1"/>
    <xf numFmtId="0" fontId="1" fillId="2" borderId="1" xfId="50" applyFont="1" applyFill="1" applyBorder="1" applyAlignment="1">
      <alignment horizontal="center" vertical="center"/>
    </xf>
    <xf numFmtId="0" fontId="1" fillId="2" borderId="2" xfId="50" applyFont="1" applyFill="1" applyBorder="1" applyAlignment="1">
      <alignment horizontal="center" vertical="center"/>
    </xf>
    <xf numFmtId="0" fontId="1" fillId="2" borderId="3" xfId="50" applyFont="1" applyFill="1" applyBorder="1" applyAlignment="1">
      <alignment horizontal="center" vertical="center"/>
    </xf>
    <xf numFmtId="0" fontId="1" fillId="2" borderId="4" xfId="5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7" xfId="50" applyFont="1" applyFill="1" applyBorder="1" applyAlignment="1">
      <alignment horizontal="center" vertical="center"/>
    </xf>
    <xf numFmtId="0" fontId="1" fillId="2" borderId="8" xfId="50" applyFont="1" applyFill="1" applyBorder="1" applyAlignment="1">
      <alignment horizontal="center" vertical="center"/>
    </xf>
    <xf numFmtId="0" fontId="1" fillId="2" borderId="9" xfId="50" applyFont="1" applyFill="1" applyBorder="1" applyAlignment="1">
      <alignment horizontal="center" vertical="center"/>
    </xf>
    <xf numFmtId="0" fontId="1" fillId="2" borderId="10" xfId="5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2" borderId="13" xfId="50" applyFont="1" applyFill="1" applyBorder="1" applyAlignment="1">
      <alignment horizontal="center" vertical="center"/>
    </xf>
    <xf numFmtId="0" fontId="1" fillId="2" borderId="14" xfId="50" applyFont="1" applyFill="1" applyBorder="1" applyAlignment="1">
      <alignment horizontal="center" vertical="center"/>
    </xf>
    <xf numFmtId="0" fontId="1" fillId="2" borderId="15" xfId="50" applyFont="1" applyFill="1" applyBorder="1" applyAlignment="1">
      <alignment horizontal="center" vertical="center"/>
    </xf>
    <xf numFmtId="0" fontId="1" fillId="2" borderId="16" xfId="5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4" fillId="0" borderId="19" xfId="50" applyFont="1" applyFill="1" applyBorder="1" applyAlignment="1">
      <alignment horizontal="center"/>
    </xf>
    <xf numFmtId="0" fontId="5" fillId="0" borderId="19" xfId="50" applyFont="1" applyFill="1" applyBorder="1" applyAlignment="1">
      <alignment horizontal="center"/>
    </xf>
    <xf numFmtId="178" fontId="5" fillId="0" borderId="20" xfId="2" applyNumberFormat="1" applyFont="1" applyFill="1" applyBorder="1" applyAlignment="1">
      <alignment horizontal="center"/>
    </xf>
    <xf numFmtId="0" fontId="0" fillId="0" borderId="1" xfId="0" applyBorder="1"/>
    <xf numFmtId="0" fontId="0" fillId="0" borderId="19" xfId="0" applyBorder="1"/>
    <xf numFmtId="0" fontId="3" fillId="0" borderId="7" xfId="50" applyFont="1" applyFill="1" applyBorder="1" applyAlignment="1">
      <alignment horizontal="center" vertical="center"/>
    </xf>
    <xf numFmtId="0" fontId="4" fillId="0" borderId="21" xfId="50" applyFont="1" applyFill="1" applyBorder="1" applyAlignment="1">
      <alignment horizontal="center" wrapText="1"/>
    </xf>
    <xf numFmtId="0" fontId="5" fillId="0" borderId="21" xfId="50" applyFont="1" applyFill="1" applyBorder="1" applyAlignment="1">
      <alignment horizontal="center" wrapText="1"/>
    </xf>
    <xf numFmtId="178" fontId="5" fillId="0" borderId="22" xfId="2" applyNumberFormat="1" applyFont="1" applyFill="1" applyBorder="1" applyAlignment="1">
      <alignment horizontal="center" wrapText="1"/>
    </xf>
    <xf numFmtId="0" fontId="0" fillId="0" borderId="7" xfId="0" applyBorder="1"/>
    <xf numFmtId="0" fontId="0" fillId="0" borderId="21" xfId="0" applyBorder="1"/>
    <xf numFmtId="0" fontId="4" fillId="0" borderId="21" xfId="50" applyFont="1" applyFill="1" applyBorder="1" applyAlignment="1">
      <alignment horizontal="center" vertical="center"/>
    </xf>
    <xf numFmtId="0" fontId="5" fillId="0" borderId="21" xfId="50" applyFont="1" applyFill="1" applyBorder="1" applyAlignment="1">
      <alignment horizontal="center" vertical="center"/>
    </xf>
    <xf numFmtId="178" fontId="5" fillId="0" borderId="22" xfId="2" applyNumberFormat="1" applyFont="1" applyFill="1" applyBorder="1" applyAlignment="1">
      <alignment horizontal="center" vertical="center"/>
    </xf>
    <xf numFmtId="0" fontId="4" fillId="0" borderId="21" xfId="50" applyFont="1" applyFill="1" applyBorder="1" applyAlignment="1">
      <alignment horizontal="center"/>
    </xf>
    <xf numFmtId="0" fontId="5" fillId="0" borderId="21" xfId="50" applyFont="1" applyFill="1" applyBorder="1" applyAlignment="1">
      <alignment horizontal="center"/>
    </xf>
    <xf numFmtId="178" fontId="5" fillId="0" borderId="22" xfId="2" applyNumberFormat="1" applyFont="1" applyFill="1" applyBorder="1" applyAlignment="1">
      <alignment horizontal="center"/>
    </xf>
    <xf numFmtId="0" fontId="3" fillId="0" borderId="13" xfId="50" applyFont="1" applyFill="1" applyBorder="1" applyAlignment="1">
      <alignment horizontal="center" vertical="center"/>
    </xf>
    <xf numFmtId="0" fontId="4" fillId="0" borderId="23" xfId="50" applyFont="1" applyFill="1" applyBorder="1" applyAlignment="1">
      <alignment horizontal="center"/>
    </xf>
    <xf numFmtId="0" fontId="5" fillId="0" borderId="23" xfId="50" applyFont="1" applyFill="1" applyBorder="1" applyAlignment="1">
      <alignment horizontal="center"/>
    </xf>
    <xf numFmtId="178" fontId="5" fillId="0" borderId="24" xfId="2" applyNumberFormat="1" applyFont="1" applyFill="1" applyBorder="1" applyAlignment="1">
      <alignment horizontal="center"/>
    </xf>
    <xf numFmtId="0" fontId="0" fillId="0" borderId="13" xfId="0" applyBorder="1"/>
    <xf numFmtId="0" fontId="0" fillId="0" borderId="23" xfId="0" applyBorder="1"/>
    <xf numFmtId="0" fontId="4" fillId="0" borderId="25" xfId="50" applyFont="1" applyFill="1" applyBorder="1"/>
    <xf numFmtId="0" fontId="4" fillId="0" borderId="26" xfId="50" applyFont="1" applyFill="1" applyBorder="1" applyAlignment="1">
      <alignment horizontal="center"/>
    </xf>
    <xf numFmtId="0" fontId="1" fillId="0" borderId="26" xfId="50" applyFont="1" applyFill="1" applyBorder="1" applyAlignment="1">
      <alignment horizontal="center"/>
    </xf>
    <xf numFmtId="178" fontId="1" fillId="0" borderId="27" xfId="2" applyNumberFormat="1" applyFont="1" applyFill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6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25" xfId="50" applyFont="1" applyFill="1" applyBorder="1" applyAlignment="1">
      <alignment horizontal="center"/>
    </xf>
    <xf numFmtId="0" fontId="7" fillId="0" borderId="26" xfId="50" applyFont="1" applyFill="1" applyBorder="1" applyAlignment="1">
      <alignment horizontal="center"/>
    </xf>
    <xf numFmtId="178" fontId="7" fillId="0" borderId="27" xfId="2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8" fontId="2" fillId="2" borderId="31" xfId="2" applyNumberFormat="1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33" xfId="0" applyBorder="1"/>
    <xf numFmtId="178" fontId="0" fillId="0" borderId="20" xfId="2" applyNumberFormat="1" applyFont="1" applyBorder="1"/>
    <xf numFmtId="0" fontId="0" fillId="0" borderId="34" xfId="0" applyBorder="1"/>
    <xf numFmtId="0" fontId="0" fillId="0" borderId="35" xfId="0" applyBorder="1"/>
    <xf numFmtId="178" fontId="0" fillId="0" borderId="36" xfId="2" applyNumberFormat="1" applyFont="1" applyBorder="1"/>
    <xf numFmtId="178" fontId="0" fillId="0" borderId="22" xfId="2" applyNumberFormat="1" applyFont="1" applyBorder="1"/>
    <xf numFmtId="0" fontId="0" fillId="0" borderId="37" xfId="0" applyBorder="1"/>
    <xf numFmtId="178" fontId="0" fillId="0" borderId="24" xfId="2" applyNumberFormat="1" applyFont="1" applyBorder="1"/>
    <xf numFmtId="0" fontId="0" fillId="0" borderId="38" xfId="0" applyBorder="1"/>
    <xf numFmtId="178" fontId="0" fillId="0" borderId="27" xfId="2" applyNumberFormat="1" applyFont="1" applyBorder="1"/>
    <xf numFmtId="0" fontId="2" fillId="3" borderId="6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178" fontId="2" fillId="3" borderId="31" xfId="2" applyNumberFormat="1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178" fontId="2" fillId="4" borderId="31" xfId="2" applyNumberFormat="1" applyFont="1" applyFill="1" applyBorder="1" applyAlignment="1">
      <alignment horizontal="center" vertical="center"/>
    </xf>
    <xf numFmtId="0" fontId="8" fillId="5" borderId="0" xfId="0" applyFont="1" applyFill="1"/>
    <xf numFmtId="0" fontId="8" fillId="3" borderId="0" xfId="0" applyFont="1" applyFill="1"/>
    <xf numFmtId="0" fontId="8" fillId="4" borderId="0" xfId="0" applyFont="1" applyFill="1"/>
    <xf numFmtId="0" fontId="0" fillId="0" borderId="0" xfId="0" applyAlignment="1">
      <alignment horizontal="center"/>
    </xf>
    <xf numFmtId="180" fontId="0" fillId="0" borderId="0" xfId="0" applyNumberFormat="1" applyAlignment="1">
      <alignment horizontal="center"/>
    </xf>
    <xf numFmtId="0" fontId="5" fillId="6" borderId="1" xfId="50" applyFont="1" applyFill="1" applyBorder="1" applyAlignment="1">
      <alignment horizontal="center" vertical="center"/>
    </xf>
    <xf numFmtId="0" fontId="5" fillId="6" borderId="2" xfId="50" applyFont="1" applyFill="1" applyBorder="1" applyAlignment="1">
      <alignment horizontal="center" vertical="center"/>
    </xf>
    <xf numFmtId="0" fontId="5" fillId="6" borderId="3" xfId="5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/>
    </xf>
    <xf numFmtId="0" fontId="9" fillId="6" borderId="39" xfId="0" applyFont="1" applyFill="1" applyBorder="1" applyAlignment="1">
      <alignment horizontal="center"/>
    </xf>
    <xf numFmtId="0" fontId="5" fillId="6" borderId="7" xfId="50" applyFont="1" applyFill="1" applyBorder="1" applyAlignment="1">
      <alignment horizontal="center" vertical="center"/>
    </xf>
    <xf numFmtId="0" fontId="5" fillId="6" borderId="8" xfId="50" applyFont="1" applyFill="1" applyBorder="1" applyAlignment="1">
      <alignment horizontal="center" vertical="center"/>
    </xf>
    <xf numFmtId="0" fontId="5" fillId="6" borderId="9" xfId="50" applyFont="1" applyFill="1" applyBorder="1" applyAlignment="1">
      <alignment horizontal="center" vertical="center"/>
    </xf>
    <xf numFmtId="0" fontId="4" fillId="6" borderId="40" xfId="50" applyFont="1" applyFill="1" applyBorder="1" applyAlignment="1">
      <alignment horizontal="center" vertical="center"/>
    </xf>
    <xf numFmtId="0" fontId="5" fillId="6" borderId="13" xfId="50" applyFont="1" applyFill="1" applyBorder="1" applyAlignment="1">
      <alignment horizontal="center" vertical="center"/>
    </xf>
    <xf numFmtId="0" fontId="5" fillId="6" borderId="14" xfId="50" applyFont="1" applyFill="1" applyBorder="1" applyAlignment="1">
      <alignment horizontal="center" vertical="center"/>
    </xf>
    <xf numFmtId="0" fontId="5" fillId="6" borderId="15" xfId="50" applyFont="1" applyFill="1" applyBorder="1" applyAlignment="1">
      <alignment horizontal="center" vertical="center"/>
    </xf>
    <xf numFmtId="0" fontId="6" fillId="6" borderId="41" xfId="50" applyFont="1" applyFill="1" applyBorder="1" applyAlignment="1">
      <alignment horizontal="center" vertical="center"/>
    </xf>
    <xf numFmtId="0" fontId="4" fillId="6" borderId="41" xfId="50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4" fillId="0" borderId="19" xfId="50" applyFont="1" applyBorder="1" applyAlignment="1">
      <alignment horizontal="center"/>
    </xf>
    <xf numFmtId="0" fontId="5" fillId="0" borderId="6" xfId="50" applyFont="1" applyBorder="1" applyAlignment="1">
      <alignment horizontal="center"/>
    </xf>
    <xf numFmtId="179" fontId="4" fillId="0" borderId="6" xfId="2" applyNumberFormat="1" applyFont="1" applyBorder="1" applyAlignment="1">
      <alignment horizontal="right"/>
    </xf>
    <xf numFmtId="179" fontId="10" fillId="0" borderId="6" xfId="2" applyNumberFormat="1" applyFont="1" applyBorder="1" applyAlignment="1">
      <alignment horizontal="right"/>
    </xf>
    <xf numFmtId="179" fontId="4" fillId="0" borderId="19" xfId="3" applyFont="1" applyFill="1" applyBorder="1" applyAlignment="1">
      <alignment horizontal="right"/>
    </xf>
    <xf numFmtId="179" fontId="4" fillId="0" borderId="6" xfId="3" applyFont="1" applyFill="1" applyBorder="1" applyAlignment="1">
      <alignment horizontal="right"/>
    </xf>
    <xf numFmtId="0" fontId="6" fillId="0" borderId="7" xfId="50" applyFont="1" applyBorder="1" applyAlignment="1">
      <alignment horizontal="center" vertical="center"/>
    </xf>
    <xf numFmtId="0" fontId="4" fillId="0" borderId="21" xfId="50" applyFont="1" applyBorder="1" applyAlignment="1">
      <alignment horizontal="center"/>
    </xf>
    <xf numFmtId="0" fontId="5" fillId="0" borderId="21" xfId="50" applyFont="1" applyBorder="1" applyAlignment="1">
      <alignment horizontal="center"/>
    </xf>
    <xf numFmtId="179" fontId="4" fillId="0" borderId="21" xfId="2" applyNumberFormat="1" applyFont="1" applyBorder="1" applyAlignment="1">
      <alignment horizontal="right"/>
    </xf>
    <xf numFmtId="179" fontId="10" fillId="0" borderId="21" xfId="2" applyNumberFormat="1" applyFont="1" applyBorder="1" applyAlignment="1">
      <alignment horizontal="right"/>
    </xf>
    <xf numFmtId="179" fontId="4" fillId="0" borderId="21" xfId="3" applyFont="1" applyFill="1" applyBorder="1" applyAlignment="1">
      <alignment horizontal="right"/>
    </xf>
    <xf numFmtId="0" fontId="6" fillId="0" borderId="42" xfId="50" applyFont="1" applyBorder="1" applyAlignment="1">
      <alignment horizontal="center" vertical="center"/>
    </xf>
    <xf numFmtId="0" fontId="4" fillId="0" borderId="43" xfId="50" applyFont="1" applyBorder="1" applyAlignment="1">
      <alignment horizontal="center"/>
    </xf>
    <xf numFmtId="0" fontId="5" fillId="0" borderId="44" xfId="50" applyFont="1" applyBorder="1" applyAlignment="1">
      <alignment horizontal="center"/>
    </xf>
    <xf numFmtId="179" fontId="4" fillId="0" borderId="21" xfId="3" applyFont="1" applyBorder="1" applyAlignment="1">
      <alignment horizontal="right"/>
    </xf>
    <xf numFmtId="179" fontId="4" fillId="0" borderId="44" xfId="3" applyFont="1" applyBorder="1" applyAlignment="1">
      <alignment horizontal="right"/>
    </xf>
    <xf numFmtId="179" fontId="4" fillId="0" borderId="44" xfId="3" applyFont="1" applyFill="1" applyBorder="1" applyAlignment="1">
      <alignment horizontal="right"/>
    </xf>
    <xf numFmtId="0" fontId="6" fillId="0" borderId="45" xfId="50" applyFont="1" applyBorder="1" applyAlignment="1">
      <alignment horizontal="center" vertical="center"/>
    </xf>
    <xf numFmtId="0" fontId="6" fillId="0" borderId="46" xfId="50" applyFont="1" applyBorder="1" applyAlignment="1">
      <alignment horizontal="center" vertical="center"/>
    </xf>
    <xf numFmtId="179" fontId="4" fillId="0" borderId="23" xfId="3" applyFont="1" applyFill="1" applyBorder="1" applyAlignment="1">
      <alignment horizontal="right"/>
    </xf>
    <xf numFmtId="0" fontId="4" fillId="0" borderId="25" xfId="50" applyFont="1" applyBorder="1"/>
    <xf numFmtId="0" fontId="4" fillId="0" borderId="26" xfId="50" applyFont="1" applyBorder="1"/>
    <xf numFmtId="0" fontId="1" fillId="0" borderId="26" xfId="50" applyFont="1" applyBorder="1" applyAlignment="1">
      <alignment horizontal="center"/>
    </xf>
    <xf numFmtId="179" fontId="3" fillId="0" borderId="26" xfId="3" applyFont="1" applyBorder="1" applyAlignment="1">
      <alignment horizontal="center"/>
    </xf>
    <xf numFmtId="179" fontId="3" fillId="0" borderId="26" xfId="3" applyFont="1" applyFill="1" applyBorder="1" applyAlignment="1">
      <alignment horizontal="center"/>
    </xf>
    <xf numFmtId="0" fontId="3" fillId="0" borderId="5" xfId="50" applyFont="1" applyBorder="1" applyAlignment="1">
      <alignment horizontal="center" vertical="center"/>
    </xf>
    <xf numFmtId="0" fontId="4" fillId="0" borderId="35" xfId="50" applyFont="1" applyBorder="1" applyAlignment="1">
      <alignment horizontal="center"/>
    </xf>
    <xf numFmtId="0" fontId="5" fillId="0" borderId="19" xfId="50" applyFont="1" applyBorder="1" applyAlignment="1">
      <alignment horizontal="center"/>
    </xf>
    <xf numFmtId="179" fontId="4" fillId="7" borderId="44" xfId="3" applyFont="1" applyFill="1" applyBorder="1" applyAlignment="1">
      <alignment horizontal="right"/>
    </xf>
    <xf numFmtId="179" fontId="4" fillId="7" borderId="21" xfId="3" applyFont="1" applyFill="1" applyBorder="1" applyAlignment="1">
      <alignment horizontal="right"/>
    </xf>
    <xf numFmtId="0" fontId="3" fillId="0" borderId="45" xfId="50" applyFont="1" applyBorder="1" applyAlignment="1">
      <alignment horizontal="center" vertical="center"/>
    </xf>
    <xf numFmtId="179" fontId="4" fillId="0" borderId="43" xfId="3" applyFont="1" applyBorder="1" applyAlignment="1">
      <alignment horizontal="right"/>
    </xf>
    <xf numFmtId="179" fontId="4" fillId="0" borderId="43" xfId="3" applyFont="1" applyFill="1" applyBorder="1" applyAlignment="1">
      <alignment horizontal="right"/>
    </xf>
    <xf numFmtId="0" fontId="4" fillId="0" borderId="44" xfId="50" applyFont="1" applyBorder="1" applyAlignment="1">
      <alignment horizontal="center"/>
    </xf>
    <xf numFmtId="0" fontId="3" fillId="0" borderId="46" xfId="50" applyFont="1" applyBorder="1" applyAlignment="1">
      <alignment horizontal="center" vertical="center"/>
    </xf>
    <xf numFmtId="0" fontId="5" fillId="0" borderId="23" xfId="50" applyFont="1" applyBorder="1" applyAlignment="1">
      <alignment horizontal="center"/>
    </xf>
    <xf numFmtId="0" fontId="4" fillId="0" borderId="26" xfId="50" applyFont="1" applyBorder="1" applyAlignment="1">
      <alignment horizontal="center"/>
    </xf>
    <xf numFmtId="178" fontId="3" fillId="0" borderId="26" xfId="2" applyNumberFormat="1" applyFont="1" applyBorder="1" applyAlignment="1">
      <alignment horizontal="right"/>
    </xf>
    <xf numFmtId="178" fontId="3" fillId="0" borderId="26" xfId="2" applyNumberFormat="1" applyFont="1" applyFill="1" applyBorder="1" applyAlignment="1">
      <alignment horizontal="right"/>
    </xf>
    <xf numFmtId="179" fontId="3" fillId="0" borderId="26" xfId="3" applyFont="1" applyFill="1" applyBorder="1" applyAlignment="1">
      <alignment horizontal="right"/>
    </xf>
    <xf numFmtId="178" fontId="4" fillId="0" borderId="44" xfId="2" applyNumberFormat="1" applyFont="1" applyBorder="1" applyAlignment="1">
      <alignment horizontal="right"/>
    </xf>
    <xf numFmtId="178" fontId="4" fillId="0" borderId="21" xfId="2" applyNumberFormat="1" applyFont="1" applyFill="1" applyBorder="1" applyAlignment="1">
      <alignment horizontal="right"/>
    </xf>
    <xf numFmtId="178" fontId="4" fillId="0" borderId="44" xfId="2" applyNumberFormat="1" applyFont="1" applyFill="1" applyBorder="1" applyAlignment="1">
      <alignment horizontal="right"/>
    </xf>
    <xf numFmtId="178" fontId="4" fillId="0" borderId="21" xfId="2" applyNumberFormat="1" applyFont="1" applyBorder="1" applyAlignment="1">
      <alignment horizontal="right"/>
    </xf>
    <xf numFmtId="179" fontId="4" fillId="0" borderId="35" xfId="3" applyFont="1" applyBorder="1" applyAlignment="1">
      <alignment horizontal="right"/>
    </xf>
    <xf numFmtId="179" fontId="4" fillId="0" borderId="35" xfId="3" applyFont="1" applyFill="1" applyBorder="1" applyAlignment="1">
      <alignment horizontal="right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4" fillId="0" borderId="23" xfId="50" applyFont="1" applyBorder="1" applyAlignment="1">
      <alignment horizontal="center"/>
    </xf>
    <xf numFmtId="179" fontId="4" fillId="0" borderId="23" xfId="3" applyFont="1" applyBorder="1" applyAlignment="1">
      <alignment horizontal="right"/>
    </xf>
    <xf numFmtId="0" fontId="7" fillId="0" borderId="47" xfId="50" applyFont="1" applyBorder="1" applyAlignment="1"/>
    <xf numFmtId="0" fontId="7" fillId="0" borderId="48" xfId="50" applyFont="1" applyBorder="1" applyAlignment="1"/>
    <xf numFmtId="0" fontId="7" fillId="0" borderId="49" xfId="50" applyFont="1" applyBorder="1" applyAlignment="1"/>
    <xf numFmtId="0" fontId="0" fillId="0" borderId="0" xfId="0" applyFill="1"/>
    <xf numFmtId="0" fontId="11" fillId="0" borderId="0" xfId="0" applyFont="1" applyAlignment="1">
      <alignment horizontal="center"/>
    </xf>
    <xf numFmtId="0" fontId="9" fillId="6" borderId="50" xfId="0" applyFont="1" applyFill="1" applyBorder="1" applyAlignment="1">
      <alignment horizontal="center"/>
    </xf>
    <xf numFmtId="0" fontId="3" fillId="6" borderId="30" xfId="50" applyFont="1" applyFill="1" applyBorder="1" applyAlignment="1">
      <alignment horizontal="center"/>
    </xf>
    <xf numFmtId="0" fontId="3" fillId="6" borderId="39" xfId="50" applyFont="1" applyFill="1" applyBorder="1" applyAlignment="1">
      <alignment horizontal="center"/>
    </xf>
    <xf numFmtId="0" fontId="3" fillId="6" borderId="50" xfId="50" applyFont="1" applyFill="1" applyBorder="1" applyAlignment="1">
      <alignment horizontal="center"/>
    </xf>
    <xf numFmtId="179" fontId="4" fillId="8" borderId="6" xfId="3" applyFont="1" applyFill="1" applyBorder="1" applyAlignment="1">
      <alignment horizontal="right"/>
    </xf>
    <xf numFmtId="178" fontId="10" fillId="0" borderId="6" xfId="2" applyNumberFormat="1" applyFont="1" applyBorder="1" applyAlignment="1">
      <alignment horizontal="right"/>
    </xf>
    <xf numFmtId="178" fontId="4" fillId="0" borderId="6" xfId="2" applyNumberFormat="1" applyFont="1" applyBorder="1" applyAlignment="1">
      <alignment horizontal="right"/>
    </xf>
    <xf numFmtId="178" fontId="4" fillId="0" borderId="19" xfId="2" applyNumberFormat="1" applyFont="1" applyFill="1" applyBorder="1" applyAlignment="1">
      <alignment horizontal="right"/>
    </xf>
    <xf numFmtId="178" fontId="4" fillId="0" borderId="6" xfId="2" applyNumberFormat="1" applyFont="1" applyFill="1" applyBorder="1" applyAlignment="1">
      <alignment horizontal="right"/>
    </xf>
    <xf numFmtId="179" fontId="4" fillId="8" borderId="21" xfId="3" applyFont="1" applyFill="1" applyBorder="1" applyAlignment="1">
      <alignment horizontal="right"/>
    </xf>
    <xf numFmtId="178" fontId="10" fillId="0" borderId="21" xfId="2" applyNumberFormat="1" applyFont="1" applyBorder="1" applyAlignment="1">
      <alignment horizontal="right"/>
    </xf>
    <xf numFmtId="179" fontId="4" fillId="0" borderId="21" xfId="2" applyNumberFormat="1" applyFont="1" applyFill="1" applyBorder="1" applyAlignment="1">
      <alignment horizontal="right"/>
    </xf>
    <xf numFmtId="179" fontId="4" fillId="8" borderId="44" xfId="3" applyFont="1" applyFill="1" applyBorder="1" applyAlignment="1">
      <alignment horizontal="right"/>
    </xf>
    <xf numFmtId="178" fontId="4" fillId="0" borderId="43" xfId="2" applyNumberFormat="1" applyFont="1" applyFill="1" applyBorder="1" applyAlignment="1">
      <alignment horizontal="right"/>
    </xf>
    <xf numFmtId="179" fontId="3" fillId="8" borderId="26" xfId="3" applyFont="1" applyFill="1" applyBorder="1" applyAlignment="1">
      <alignment horizontal="center"/>
    </xf>
    <xf numFmtId="178" fontId="3" fillId="0" borderId="26" xfId="2" applyNumberFormat="1" applyFont="1" applyBorder="1" applyAlignment="1">
      <alignment horizontal="center"/>
    </xf>
    <xf numFmtId="178" fontId="3" fillId="0" borderId="26" xfId="2" applyNumberFormat="1" applyFont="1" applyFill="1" applyBorder="1" applyAlignment="1">
      <alignment horizontal="center"/>
    </xf>
    <xf numFmtId="179" fontId="4" fillId="8" borderId="43" xfId="3" applyFont="1" applyFill="1" applyBorder="1" applyAlignment="1">
      <alignment horizontal="right"/>
    </xf>
    <xf numFmtId="179" fontId="3" fillId="8" borderId="26" xfId="3" applyFont="1" applyFill="1" applyBorder="1" applyAlignment="1">
      <alignment horizontal="right"/>
    </xf>
    <xf numFmtId="178" fontId="4" fillId="9" borderId="44" xfId="2" applyNumberFormat="1" applyFont="1" applyFill="1" applyBorder="1" applyAlignment="1">
      <alignment horizontal="right"/>
    </xf>
    <xf numFmtId="178" fontId="4" fillId="9" borderId="21" xfId="2" applyNumberFormat="1" applyFont="1" applyFill="1" applyBorder="1" applyAlignment="1">
      <alignment horizontal="right"/>
    </xf>
    <xf numFmtId="179" fontId="4" fillId="8" borderId="35" xfId="3" applyFont="1" applyFill="1" applyBorder="1" applyAlignment="1">
      <alignment horizontal="right"/>
    </xf>
    <xf numFmtId="178" fontId="4" fillId="0" borderId="35" xfId="2" applyNumberFormat="1" applyFont="1" applyBorder="1" applyAlignment="1">
      <alignment horizontal="right"/>
    </xf>
    <xf numFmtId="178" fontId="4" fillId="0" borderId="35" xfId="2" applyNumberFormat="1" applyFont="1" applyFill="1" applyBorder="1" applyAlignment="1">
      <alignment horizontal="right"/>
    </xf>
    <xf numFmtId="178" fontId="4" fillId="0" borderId="23" xfId="2" applyNumberFormat="1" applyFont="1" applyBorder="1" applyAlignment="1">
      <alignment horizontal="right"/>
    </xf>
    <xf numFmtId="0" fontId="3" fillId="6" borderId="28" xfId="50" applyFont="1" applyFill="1" applyBorder="1" applyAlignment="1">
      <alignment horizontal="center"/>
    </xf>
    <xf numFmtId="0" fontId="4" fillId="6" borderId="51" xfId="50" applyFont="1" applyFill="1" applyBorder="1" applyAlignment="1">
      <alignment horizontal="center"/>
    </xf>
    <xf numFmtId="0" fontId="3" fillId="6" borderId="52" xfId="50" applyFont="1" applyFill="1" applyBorder="1" applyAlignment="1">
      <alignment horizontal="center"/>
    </xf>
    <xf numFmtId="179" fontId="4" fillId="0" borderId="19" xfId="2" applyNumberFormat="1" applyFont="1" applyBorder="1" applyAlignment="1">
      <alignment horizontal="right"/>
    </xf>
    <xf numFmtId="179" fontId="10" fillId="0" borderId="19" xfId="2" applyNumberFormat="1" applyFont="1" applyBorder="1" applyAlignment="1">
      <alignment horizontal="right"/>
    </xf>
    <xf numFmtId="177" fontId="10" fillId="0" borderId="28" xfId="2" applyFont="1" applyBorder="1" applyAlignment="1"/>
    <xf numFmtId="177" fontId="4" fillId="0" borderId="22" xfId="2" applyFont="1" applyBorder="1" applyAlignment="1"/>
    <xf numFmtId="177" fontId="4" fillId="0" borderId="22" xfId="2" applyFont="1" applyBorder="1" applyAlignment="1">
      <alignment wrapText="1"/>
    </xf>
    <xf numFmtId="177" fontId="4" fillId="0" borderId="53" xfId="2" applyFont="1" applyBorder="1" applyAlignment="1"/>
    <xf numFmtId="178" fontId="4" fillId="0" borderId="23" xfId="2" applyNumberFormat="1" applyFont="1" applyFill="1" applyBorder="1" applyAlignment="1">
      <alignment horizontal="right"/>
    </xf>
    <xf numFmtId="177" fontId="3" fillId="0" borderId="27" xfId="50" applyNumberFormat="1" applyFont="1" applyBorder="1" applyAlignment="1">
      <alignment horizontal="center"/>
    </xf>
    <xf numFmtId="177" fontId="4" fillId="0" borderId="20" xfId="2" applyFont="1" applyBorder="1" applyAlignment="1">
      <alignment horizontal="left"/>
    </xf>
    <xf numFmtId="177" fontId="4" fillId="0" borderId="22" xfId="2" applyFont="1" applyBorder="1" applyAlignment="1">
      <alignment horizontal="left"/>
    </xf>
    <xf numFmtId="177" fontId="4" fillId="0" borderId="24" xfId="2" applyFont="1" applyBorder="1" applyAlignment="1"/>
    <xf numFmtId="177" fontId="3" fillId="0" borderId="27" xfId="2" applyFont="1" applyBorder="1" applyAlignment="1">
      <alignment horizontal="right"/>
    </xf>
    <xf numFmtId="177" fontId="10" fillId="0" borderId="22" xfId="2" applyFont="1" applyBorder="1" applyAlignment="1">
      <alignment horizontal="left"/>
    </xf>
    <xf numFmtId="177" fontId="10" fillId="0" borderId="22" xfId="2" applyFont="1" applyBorder="1" applyAlignment="1"/>
    <xf numFmtId="177" fontId="12" fillId="0" borderId="22" xfId="2" applyFont="1" applyBorder="1" applyAlignment="1"/>
    <xf numFmtId="177" fontId="4" fillId="0" borderId="51" xfId="2" applyFont="1" applyBorder="1" applyAlignment="1"/>
    <xf numFmtId="0" fontId="13" fillId="0" borderId="0" xfId="0" applyFont="1"/>
    <xf numFmtId="177" fontId="4" fillId="0" borderId="21" xfId="2" applyFont="1" applyBorder="1" applyAlignment="1"/>
    <xf numFmtId="0" fontId="2" fillId="0" borderId="0" xfId="0" applyFont="1" applyAlignment="1">
      <alignment horizontal="center"/>
    </xf>
    <xf numFmtId="0" fontId="1" fillId="6" borderId="11" xfId="50" applyFont="1" applyFill="1" applyBorder="1" applyAlignment="1">
      <alignment horizontal="center" vertical="center"/>
    </xf>
    <xf numFmtId="0" fontId="1" fillId="6" borderId="12" xfId="50" applyFont="1" applyFill="1" applyBorder="1" applyAlignment="1">
      <alignment horizontal="center" vertical="center"/>
    </xf>
    <xf numFmtId="0" fontId="1" fillId="6" borderId="30" xfId="5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1" fillId="6" borderId="54" xfId="50" applyFont="1" applyFill="1" applyBorder="1" applyAlignment="1">
      <alignment horizontal="center" vertical="center"/>
    </xf>
    <xf numFmtId="0" fontId="1" fillId="6" borderId="55" xfId="50" applyFont="1" applyFill="1" applyBorder="1" applyAlignment="1">
      <alignment horizontal="center" vertical="center"/>
    </xf>
    <xf numFmtId="0" fontId="1" fillId="6" borderId="56" xfId="50" applyFont="1" applyFill="1" applyBorder="1" applyAlignment="1">
      <alignment horizontal="center" vertical="center" wrapText="1"/>
    </xf>
    <xf numFmtId="180" fontId="2" fillId="6" borderId="57" xfId="0" applyNumberFormat="1" applyFont="1" applyFill="1" applyBorder="1" applyAlignment="1">
      <alignment horizontal="center"/>
    </xf>
    <xf numFmtId="180" fontId="2" fillId="6" borderId="58" xfId="0" applyNumberFormat="1" applyFont="1" applyFill="1" applyBorder="1" applyAlignment="1">
      <alignment horizontal="center"/>
    </xf>
    <xf numFmtId="0" fontId="1" fillId="6" borderId="17" xfId="50" applyFont="1" applyFill="1" applyBorder="1" applyAlignment="1">
      <alignment horizontal="center" vertical="center"/>
    </xf>
    <xf numFmtId="0" fontId="1" fillId="6" borderId="18" xfId="50" applyFont="1" applyFill="1" applyBorder="1" applyAlignment="1">
      <alignment horizontal="center" vertical="center"/>
    </xf>
    <xf numFmtId="0" fontId="1" fillId="6" borderId="32" xfId="5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3" fillId="0" borderId="6" xfId="50" applyFont="1" applyFill="1" applyBorder="1" applyAlignment="1">
      <alignment horizontal="center" vertical="center"/>
    </xf>
    <xf numFmtId="0" fontId="4" fillId="0" borderId="35" xfId="50" applyFont="1" applyFill="1" applyBorder="1" applyAlignment="1">
      <alignment horizontal="center"/>
    </xf>
    <xf numFmtId="0" fontId="5" fillId="0" borderId="35" xfId="50" applyFont="1" applyFill="1" applyBorder="1" applyAlignment="1">
      <alignment horizontal="center"/>
    </xf>
    <xf numFmtId="178" fontId="5" fillId="0" borderId="59" xfId="2" applyNumberFormat="1" applyFont="1" applyFill="1" applyBorder="1" applyAlignment="1">
      <alignment horizontal="center"/>
    </xf>
    <xf numFmtId="0" fontId="0" fillId="0" borderId="60" xfId="0" applyBorder="1"/>
    <xf numFmtId="0" fontId="3" fillId="0" borderId="44" xfId="50" applyFont="1" applyFill="1" applyBorder="1" applyAlignment="1">
      <alignment horizontal="center" vertical="center"/>
    </xf>
    <xf numFmtId="178" fontId="5" fillId="0" borderId="34" xfId="2" applyNumberFormat="1" applyFont="1" applyFill="1" applyBorder="1" applyAlignment="1">
      <alignment horizontal="center" wrapText="1"/>
    </xf>
    <xf numFmtId="178" fontId="5" fillId="0" borderId="34" xfId="2" applyNumberFormat="1" applyFont="1" applyFill="1" applyBorder="1" applyAlignment="1">
      <alignment horizontal="center" vertical="center"/>
    </xf>
    <xf numFmtId="178" fontId="5" fillId="0" borderId="34" xfId="2" applyNumberFormat="1" applyFont="1" applyFill="1" applyBorder="1" applyAlignment="1">
      <alignment horizontal="center"/>
    </xf>
    <xf numFmtId="0" fontId="3" fillId="0" borderId="41" xfId="50" applyFont="1" applyFill="1" applyBorder="1" applyAlignment="1">
      <alignment horizontal="center" vertical="center"/>
    </xf>
    <xf numFmtId="0" fontId="4" fillId="0" borderId="43" xfId="50" applyFont="1" applyFill="1" applyBorder="1" applyAlignment="1">
      <alignment horizontal="center"/>
    </xf>
    <xf numFmtId="0" fontId="5" fillId="0" borderId="43" xfId="50" applyFont="1" applyFill="1" applyBorder="1" applyAlignment="1">
      <alignment horizontal="center"/>
    </xf>
    <xf numFmtId="178" fontId="5" fillId="0" borderId="61" xfId="2" applyNumberFormat="1" applyFont="1" applyFill="1" applyBorder="1" applyAlignment="1">
      <alignment horizontal="center"/>
    </xf>
    <xf numFmtId="0" fontId="0" fillId="0" borderId="42" xfId="0" applyBorder="1"/>
    <xf numFmtId="0" fontId="0" fillId="0" borderId="43" xfId="0" applyBorder="1"/>
    <xf numFmtId="0" fontId="4" fillId="0" borderId="26" xfId="50" applyFont="1" applyFill="1" applyBorder="1"/>
    <xf numFmtId="178" fontId="1" fillId="0" borderId="38" xfId="2" applyNumberFormat="1" applyFont="1" applyFill="1" applyBorder="1" applyAlignment="1">
      <alignment horizontal="center"/>
    </xf>
    <xf numFmtId="178" fontId="1" fillId="0" borderId="25" xfId="2" applyNumberFormat="1" applyFont="1" applyFill="1" applyBorder="1" applyAlignment="1">
      <alignment horizontal="center"/>
    </xf>
    <xf numFmtId="178" fontId="1" fillId="0" borderId="26" xfId="2" applyNumberFormat="1" applyFont="1" applyFill="1" applyBorder="1" applyAlignment="1">
      <alignment horizontal="center"/>
    </xf>
    <xf numFmtId="0" fontId="3" fillId="0" borderId="35" xfId="50" applyFont="1" applyFill="1" applyBorder="1" applyAlignment="1">
      <alignment horizontal="center" vertical="center"/>
    </xf>
    <xf numFmtId="0" fontId="6" fillId="0" borderId="21" xfId="50" applyFont="1" applyFill="1" applyBorder="1" applyAlignment="1">
      <alignment horizontal="center" vertical="center"/>
    </xf>
    <xf numFmtId="0" fontId="6" fillId="0" borderId="43" xfId="50" applyFont="1" applyFill="1" applyBorder="1" applyAlignment="1">
      <alignment horizontal="center" vertical="center"/>
    </xf>
    <xf numFmtId="0" fontId="6" fillId="0" borderId="44" xfId="50" applyFont="1" applyFill="1" applyBorder="1" applyAlignment="1">
      <alignment horizontal="center" vertical="center"/>
    </xf>
    <xf numFmtId="178" fontId="5" fillId="0" borderId="37" xfId="2" applyNumberFormat="1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178" fontId="7" fillId="0" borderId="38" xfId="2" applyNumberFormat="1" applyFont="1" applyFill="1" applyBorder="1" applyAlignment="1">
      <alignment horizontal="center"/>
    </xf>
    <xf numFmtId="178" fontId="7" fillId="0" borderId="25" xfId="2" applyNumberFormat="1" applyFont="1" applyFill="1" applyBorder="1" applyAlignment="1">
      <alignment horizontal="center"/>
    </xf>
    <xf numFmtId="178" fontId="7" fillId="0" borderId="26" xfId="2" applyNumberFormat="1" applyFont="1" applyFill="1" applyBorder="1" applyAlignment="1">
      <alignment horizontal="center"/>
    </xf>
    <xf numFmtId="0" fontId="1" fillId="8" borderId="11" xfId="50" applyFont="1" applyFill="1" applyBorder="1" applyAlignment="1">
      <alignment horizontal="center" vertical="center"/>
    </xf>
    <xf numFmtId="0" fontId="1" fillId="8" borderId="12" xfId="50" applyFont="1" applyFill="1" applyBorder="1" applyAlignment="1">
      <alignment horizontal="center" vertical="center"/>
    </xf>
    <xf numFmtId="0" fontId="1" fillId="8" borderId="30" xfId="50" applyFont="1" applyFill="1" applyBorder="1" applyAlignment="1">
      <alignment horizontal="center" vertical="center" wrapText="1"/>
    </xf>
    <xf numFmtId="0" fontId="2" fillId="8" borderId="62" xfId="0" applyFont="1" applyFill="1" applyBorder="1" applyAlignment="1">
      <alignment horizontal="center"/>
    </xf>
    <xf numFmtId="0" fontId="2" fillId="8" borderId="39" xfId="0" applyFont="1" applyFill="1" applyBorder="1" applyAlignment="1">
      <alignment horizontal="center"/>
    </xf>
    <xf numFmtId="0" fontId="1" fillId="8" borderId="54" xfId="50" applyFont="1" applyFill="1" applyBorder="1" applyAlignment="1">
      <alignment horizontal="center" vertical="center"/>
    </xf>
    <xf numFmtId="0" fontId="1" fillId="8" borderId="55" xfId="50" applyFont="1" applyFill="1" applyBorder="1" applyAlignment="1">
      <alignment horizontal="center" vertical="center"/>
    </xf>
    <xf numFmtId="0" fontId="1" fillId="8" borderId="56" xfId="50" applyFont="1" applyFill="1" applyBorder="1" applyAlignment="1">
      <alignment horizontal="center" vertical="center" wrapText="1"/>
    </xf>
    <xf numFmtId="180" fontId="2" fillId="8" borderId="57" xfId="0" applyNumberFormat="1" applyFont="1" applyFill="1" applyBorder="1" applyAlignment="1">
      <alignment horizontal="center"/>
    </xf>
    <xf numFmtId="180" fontId="2" fillId="8" borderId="58" xfId="0" applyNumberFormat="1" applyFont="1" applyFill="1" applyBorder="1" applyAlignment="1">
      <alignment horizontal="center"/>
    </xf>
    <xf numFmtId="0" fontId="1" fillId="8" borderId="17" xfId="50" applyFont="1" applyFill="1" applyBorder="1" applyAlignment="1">
      <alignment horizontal="center" vertical="center"/>
    </xf>
    <xf numFmtId="0" fontId="1" fillId="8" borderId="18" xfId="50" applyFont="1" applyFill="1" applyBorder="1" applyAlignment="1">
      <alignment horizontal="center" vertical="center"/>
    </xf>
    <xf numFmtId="0" fontId="1" fillId="8" borderId="32" xfId="50" applyFont="1" applyFill="1" applyBorder="1" applyAlignment="1">
      <alignment horizontal="center" vertical="center" wrapText="1"/>
    </xf>
    <xf numFmtId="0" fontId="2" fillId="8" borderId="63" xfId="0" applyFont="1" applyFill="1" applyBorder="1" applyAlignment="1">
      <alignment horizontal="center"/>
    </xf>
    <xf numFmtId="0" fontId="2" fillId="8" borderId="40" xfId="0" applyFont="1" applyFill="1" applyBorder="1" applyAlignment="1">
      <alignment horizontal="center"/>
    </xf>
    <xf numFmtId="0" fontId="0" fillId="0" borderId="64" xfId="0" applyBorder="1"/>
    <xf numFmtId="180" fontId="2" fillId="6" borderId="65" xfId="0" applyNumberFormat="1" applyFont="1" applyFill="1" applyBorder="1" applyAlignment="1">
      <alignment horizontal="center"/>
    </xf>
    <xf numFmtId="180" fontId="2" fillId="10" borderId="56" xfId="0" applyNumberFormat="1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/>
    </xf>
    <xf numFmtId="0" fontId="0" fillId="10" borderId="35" xfId="0" applyFill="1" applyBorder="1"/>
    <xf numFmtId="0" fontId="0" fillId="10" borderId="21" xfId="0" applyFill="1" applyBorder="1"/>
    <xf numFmtId="0" fontId="0" fillId="10" borderId="43" xfId="0" applyFill="1" applyBorder="1"/>
    <xf numFmtId="178" fontId="1" fillId="10" borderId="26" xfId="2" applyNumberFormat="1" applyFont="1" applyFill="1" applyBorder="1" applyAlignment="1">
      <alignment horizontal="center"/>
    </xf>
    <xf numFmtId="0" fontId="0" fillId="10" borderId="23" xfId="0" applyFill="1" applyBorder="1"/>
    <xf numFmtId="178" fontId="7" fillId="10" borderId="26" xfId="2" applyNumberFormat="1" applyFont="1" applyFill="1" applyBorder="1" applyAlignment="1">
      <alignment horizontal="center"/>
    </xf>
    <xf numFmtId="180" fontId="2" fillId="8" borderId="65" xfId="0" applyNumberFormat="1" applyFont="1" applyFill="1" applyBorder="1" applyAlignment="1">
      <alignment horizontal="center"/>
    </xf>
    <xf numFmtId="0" fontId="2" fillId="10" borderId="40" xfId="0" applyFont="1" applyFill="1" applyBorder="1" applyAlignment="1">
      <alignment horizontal="center"/>
    </xf>
    <xf numFmtId="0" fontId="0" fillId="10" borderId="64" xfId="0" applyFill="1" applyBorder="1"/>
    <xf numFmtId="0" fontId="0" fillId="10" borderId="26" xfId="0" applyFill="1" applyBorder="1"/>
    <xf numFmtId="0" fontId="2" fillId="6" borderId="30" xfId="0" applyFont="1" applyFill="1" applyBorder="1" applyAlignment="1">
      <alignment horizontal="center"/>
    </xf>
    <xf numFmtId="177" fontId="0" fillId="6" borderId="28" xfId="2" applyFont="1" applyFill="1" applyBorder="1" applyAlignment="1">
      <alignment horizontal="center" vertical="center" wrapText="1"/>
    </xf>
    <xf numFmtId="180" fontId="2" fillId="10" borderId="58" xfId="0" applyNumberFormat="1" applyFont="1" applyFill="1" applyBorder="1" applyAlignment="1">
      <alignment horizontal="center"/>
    </xf>
    <xf numFmtId="0" fontId="2" fillId="10" borderId="40" xfId="0" applyFont="1" applyFill="1" applyBorder="1" applyAlignment="1">
      <alignment horizontal="center" vertical="center" wrapText="1"/>
    </xf>
    <xf numFmtId="177" fontId="0" fillId="6" borderId="51" xfId="2" applyFont="1" applyFill="1" applyBorder="1" applyAlignment="1">
      <alignment horizontal="center" vertical="center" wrapText="1"/>
    </xf>
    <xf numFmtId="0" fontId="2" fillId="10" borderId="32" xfId="0" applyFont="1" applyFill="1" applyBorder="1" applyAlignment="1">
      <alignment horizontal="center"/>
    </xf>
    <xf numFmtId="0" fontId="2" fillId="10" borderId="41" xfId="0" applyFont="1" applyFill="1" applyBorder="1" applyAlignment="1">
      <alignment horizontal="center" vertical="center" wrapText="1"/>
    </xf>
    <xf numFmtId="177" fontId="0" fillId="6" borderId="52" xfId="2" applyFont="1" applyFill="1" applyBorder="1" applyAlignment="1">
      <alignment horizontal="center" vertical="center" wrapText="1"/>
    </xf>
    <xf numFmtId="177" fontId="0" fillId="6" borderId="36" xfId="2" applyFont="1" applyFill="1" applyBorder="1"/>
    <xf numFmtId="177" fontId="0" fillId="6" borderId="22" xfId="2" applyFont="1" applyFill="1" applyBorder="1"/>
    <xf numFmtId="177" fontId="13" fillId="6" borderId="22" xfId="2" applyFont="1" applyFill="1" applyBorder="1"/>
    <xf numFmtId="177" fontId="0" fillId="6" borderId="53" xfId="2" applyFont="1" applyFill="1" applyBorder="1"/>
    <xf numFmtId="177" fontId="0" fillId="6" borderId="27" xfId="2" applyFont="1" applyFill="1" applyBorder="1"/>
    <xf numFmtId="177" fontId="0" fillId="6" borderId="24" xfId="2" applyFont="1" applyFill="1" applyBorder="1"/>
    <xf numFmtId="178" fontId="13" fillId="6" borderId="22" xfId="2" applyNumberFormat="1" applyFont="1" applyFill="1" applyBorder="1"/>
    <xf numFmtId="177" fontId="14" fillId="6" borderId="22" xfId="2" applyFont="1" applyFill="1" applyBorder="1"/>
    <xf numFmtId="0" fontId="2" fillId="8" borderId="50" xfId="0" applyFont="1" applyFill="1" applyBorder="1" applyAlignment="1">
      <alignment horizontal="center"/>
    </xf>
    <xf numFmtId="177" fontId="0" fillId="8" borderId="29" xfId="2" applyFont="1" applyFill="1" applyBorder="1" applyAlignment="1">
      <alignment horizontal="center" vertical="center" wrapText="1"/>
    </xf>
    <xf numFmtId="180" fontId="2" fillId="10" borderId="65" xfId="0" applyNumberFormat="1" applyFont="1" applyFill="1" applyBorder="1" applyAlignment="1">
      <alignment horizontal="center"/>
    </xf>
    <xf numFmtId="177" fontId="0" fillId="8" borderId="66" xfId="2" applyFont="1" applyFill="1" applyBorder="1" applyAlignment="1">
      <alignment horizontal="center" vertical="center" wrapText="1"/>
    </xf>
    <xf numFmtId="177" fontId="0" fillId="8" borderId="31" xfId="2" applyFont="1" applyFill="1" applyBorder="1" applyAlignment="1">
      <alignment horizontal="center" vertical="center" wrapText="1"/>
    </xf>
    <xf numFmtId="177" fontId="13" fillId="6" borderId="36" xfId="2" applyFont="1" applyFill="1" applyBorder="1"/>
    <xf numFmtId="0" fontId="1" fillId="5" borderId="11" xfId="50" applyFont="1" applyFill="1" applyBorder="1" applyAlignment="1">
      <alignment horizontal="center" vertical="center"/>
    </xf>
    <xf numFmtId="0" fontId="1" fillId="5" borderId="12" xfId="50" applyFont="1" applyFill="1" applyBorder="1" applyAlignment="1">
      <alignment horizontal="center" vertical="center"/>
    </xf>
    <xf numFmtId="0" fontId="1" fillId="5" borderId="30" xfId="5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1" fillId="5" borderId="54" xfId="50" applyFont="1" applyFill="1" applyBorder="1" applyAlignment="1">
      <alignment horizontal="center" vertical="center"/>
    </xf>
    <xf numFmtId="0" fontId="1" fillId="5" borderId="55" xfId="50" applyFont="1" applyFill="1" applyBorder="1" applyAlignment="1">
      <alignment horizontal="center" vertical="center"/>
    </xf>
    <xf numFmtId="0" fontId="1" fillId="5" borderId="56" xfId="50" applyFont="1" applyFill="1" applyBorder="1" applyAlignment="1">
      <alignment horizontal="center" vertical="center" wrapText="1"/>
    </xf>
    <xf numFmtId="180" fontId="2" fillId="5" borderId="57" xfId="0" applyNumberFormat="1" applyFont="1" applyFill="1" applyBorder="1" applyAlignment="1">
      <alignment horizontal="center"/>
    </xf>
    <xf numFmtId="180" fontId="2" fillId="5" borderId="58" xfId="0" applyNumberFormat="1" applyFont="1" applyFill="1" applyBorder="1" applyAlignment="1">
      <alignment horizontal="center"/>
    </xf>
    <xf numFmtId="0" fontId="1" fillId="5" borderId="17" xfId="50" applyFont="1" applyFill="1" applyBorder="1" applyAlignment="1">
      <alignment horizontal="center" vertical="center"/>
    </xf>
    <xf numFmtId="0" fontId="1" fillId="5" borderId="18" xfId="50" applyFont="1" applyFill="1" applyBorder="1" applyAlignment="1">
      <alignment horizontal="center" vertical="center"/>
    </xf>
    <xf numFmtId="0" fontId="1" fillId="5" borderId="32" xfId="5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180" fontId="2" fillId="5" borderId="65" xfId="0" applyNumberFormat="1" applyFont="1" applyFill="1" applyBorder="1" applyAlignment="1">
      <alignment horizontal="center"/>
    </xf>
    <xf numFmtId="180" fontId="2" fillId="10" borderId="55" xfId="0" applyNumberFormat="1" applyFont="1" applyFill="1" applyBorder="1" applyAlignment="1">
      <alignment horizontal="center"/>
    </xf>
    <xf numFmtId="178" fontId="1" fillId="10" borderId="49" xfId="2" applyNumberFormat="1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177" fontId="0" fillId="5" borderId="29" xfId="2" applyFont="1" applyFill="1" applyBorder="1" applyAlignment="1">
      <alignment horizontal="center" vertical="center" wrapText="1"/>
    </xf>
    <xf numFmtId="177" fontId="0" fillId="5" borderId="66" xfId="2" applyFont="1" applyFill="1" applyBorder="1" applyAlignment="1">
      <alignment horizontal="center" vertical="center" wrapText="1"/>
    </xf>
    <xf numFmtId="177" fontId="0" fillId="5" borderId="31" xfId="2" applyFont="1" applyFill="1" applyBorder="1" applyAlignment="1">
      <alignment horizontal="center" vertical="center" wrapText="1"/>
    </xf>
    <xf numFmtId="177" fontId="14" fillId="6" borderId="36" xfId="2" applyFont="1" applyFill="1" applyBorder="1"/>
    <xf numFmtId="177" fontId="13" fillId="6" borderId="53" xfId="2" applyFont="1" applyFill="1" applyBorder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177" fontId="2" fillId="0" borderId="0" xfId="2" applyFont="1"/>
    <xf numFmtId="176" fontId="0" fillId="0" borderId="0" xfId="2" applyNumberFormat="1" applyFont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1" fillId="10" borderId="1" xfId="50" applyFont="1" applyFill="1" applyBorder="1" applyAlignment="1">
      <alignment horizontal="center" vertical="center"/>
    </xf>
    <xf numFmtId="0" fontId="1" fillId="10" borderId="2" xfId="50" applyFont="1" applyFill="1" applyBorder="1" applyAlignment="1">
      <alignment horizontal="center" vertical="center"/>
    </xf>
    <xf numFmtId="0" fontId="1" fillId="10" borderId="67" xfId="50" applyFont="1" applyFill="1" applyBorder="1" applyAlignment="1">
      <alignment horizontal="center" vertical="center"/>
    </xf>
    <xf numFmtId="0" fontId="1" fillId="10" borderId="4" xfId="50" applyFont="1" applyFill="1" applyBorder="1" applyAlignment="1">
      <alignment horizontal="center" vertical="center" wrapText="1"/>
    </xf>
    <xf numFmtId="0" fontId="15" fillId="10" borderId="25" xfId="0" applyFont="1" applyFill="1" applyBorder="1" applyAlignment="1">
      <alignment horizontal="center" wrapText="1"/>
    </xf>
    <xf numFmtId="0" fontId="15" fillId="10" borderId="26" xfId="0" applyFont="1" applyFill="1" applyBorder="1" applyAlignment="1">
      <alignment horizontal="center" wrapText="1"/>
    </xf>
    <xf numFmtId="0" fontId="1" fillId="10" borderId="7" xfId="50" applyFont="1" applyFill="1" applyBorder="1" applyAlignment="1">
      <alignment horizontal="center" vertical="center"/>
    </xf>
    <xf numFmtId="0" fontId="1" fillId="10" borderId="8" xfId="50" applyFont="1" applyFill="1" applyBorder="1" applyAlignment="1">
      <alignment horizontal="center" vertical="center"/>
    </xf>
    <xf numFmtId="0" fontId="1" fillId="10" borderId="0" xfId="50" applyFont="1" applyFill="1" applyBorder="1" applyAlignment="1">
      <alignment horizontal="center" vertical="center"/>
    </xf>
    <xf numFmtId="0" fontId="1" fillId="10" borderId="10" xfId="50" applyFont="1" applyFill="1" applyBorder="1" applyAlignment="1">
      <alignment horizontal="center" vertical="center" wrapText="1"/>
    </xf>
    <xf numFmtId="0" fontId="15" fillId="10" borderId="62" xfId="0" applyFont="1" applyFill="1" applyBorder="1" applyAlignment="1">
      <alignment horizontal="center" wrapText="1"/>
    </xf>
    <xf numFmtId="0" fontId="15" fillId="10" borderId="39" xfId="0" applyFont="1" applyFill="1" applyBorder="1" applyAlignment="1">
      <alignment horizontal="center" wrapText="1"/>
    </xf>
    <xf numFmtId="0" fontId="1" fillId="10" borderId="13" xfId="50" applyFont="1" applyFill="1" applyBorder="1" applyAlignment="1">
      <alignment horizontal="center" vertical="center"/>
    </xf>
    <xf numFmtId="0" fontId="1" fillId="10" borderId="14" xfId="50" applyFont="1" applyFill="1" applyBorder="1" applyAlignment="1">
      <alignment horizontal="center" vertical="center"/>
    </xf>
    <xf numFmtId="0" fontId="1" fillId="10" borderId="68" xfId="50" applyFont="1" applyFill="1" applyBorder="1" applyAlignment="1">
      <alignment horizontal="center" vertical="center"/>
    </xf>
    <xf numFmtId="0" fontId="1" fillId="10" borderId="16" xfId="50" applyFont="1" applyFill="1" applyBorder="1" applyAlignment="1">
      <alignment horizontal="center" vertical="center" wrapText="1"/>
    </xf>
    <xf numFmtId="0" fontId="16" fillId="10" borderId="17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5" fillId="0" borderId="8" xfId="50" applyFont="1" applyFill="1" applyBorder="1" applyAlignment="1">
      <alignment horizontal="center"/>
    </xf>
    <xf numFmtId="178" fontId="5" fillId="0" borderId="0" xfId="2" applyNumberFormat="1" applyFont="1" applyFill="1" applyBorder="1" applyAlignment="1">
      <alignment horizontal="center"/>
    </xf>
    <xf numFmtId="178" fontId="17" fillId="0" borderId="1" xfId="2" applyNumberFormat="1" applyFont="1" applyBorder="1"/>
    <xf numFmtId="178" fontId="17" fillId="0" borderId="19" xfId="2" applyNumberFormat="1" applyFont="1" applyBorder="1"/>
    <xf numFmtId="0" fontId="5" fillId="0" borderId="34" xfId="50" applyFont="1" applyFill="1" applyBorder="1" applyAlignment="1">
      <alignment horizontal="center"/>
    </xf>
    <xf numFmtId="178" fontId="5" fillId="0" borderId="69" xfId="2" applyNumberFormat="1" applyFont="1" applyFill="1" applyBorder="1" applyAlignment="1">
      <alignment horizontal="center"/>
    </xf>
    <xf numFmtId="178" fontId="17" fillId="0" borderId="7" xfId="2" applyNumberFormat="1" applyFont="1" applyBorder="1"/>
    <xf numFmtId="178" fontId="17" fillId="0" borderId="21" xfId="2" applyNumberFormat="1" applyFont="1" applyBorder="1"/>
    <xf numFmtId="0" fontId="4" fillId="0" borderId="21" xfId="50" applyFont="1" applyFill="1" applyBorder="1" applyAlignment="1">
      <alignment horizontal="center" vertical="center" wrapText="1"/>
    </xf>
    <xf numFmtId="0" fontId="5" fillId="0" borderId="34" xfId="50" applyFont="1" applyFill="1" applyBorder="1" applyAlignment="1">
      <alignment horizontal="center" vertical="center" wrapText="1"/>
    </xf>
    <xf numFmtId="178" fontId="5" fillId="0" borderId="69" xfId="2" applyNumberFormat="1" applyFont="1" applyFill="1" applyBorder="1" applyAlignment="1">
      <alignment horizontal="center" vertical="center" wrapText="1"/>
    </xf>
    <xf numFmtId="178" fontId="17" fillId="0" borderId="7" xfId="2" applyNumberFormat="1" applyFont="1" applyBorder="1" applyAlignment="1">
      <alignment vertical="center" wrapText="1"/>
    </xf>
    <xf numFmtId="178" fontId="17" fillId="0" borderId="21" xfId="2" applyNumberFormat="1" applyFont="1" applyBorder="1" applyAlignment="1">
      <alignment vertical="center" wrapText="1"/>
    </xf>
    <xf numFmtId="178" fontId="5" fillId="0" borderId="70" xfId="2" applyNumberFormat="1" applyFont="1" applyFill="1" applyBorder="1" applyAlignment="1">
      <alignment horizontal="center"/>
    </xf>
    <xf numFmtId="178" fontId="17" fillId="0" borderId="13" xfId="2" applyNumberFormat="1" applyFont="1" applyBorder="1"/>
    <xf numFmtId="178" fontId="17" fillId="0" borderId="23" xfId="2" applyNumberFormat="1" applyFont="1" applyBorder="1"/>
    <xf numFmtId="0" fontId="1" fillId="0" borderId="38" xfId="50" applyFont="1" applyFill="1" applyBorder="1" applyAlignment="1">
      <alignment horizontal="center"/>
    </xf>
    <xf numFmtId="0" fontId="1" fillId="0" borderId="48" xfId="50" applyFont="1" applyFill="1" applyBorder="1" applyAlignment="1">
      <alignment horizontal="center"/>
    </xf>
    <xf numFmtId="178" fontId="17" fillId="0" borderId="25" xfId="2" applyNumberFormat="1" applyFont="1" applyBorder="1"/>
    <xf numFmtId="178" fontId="17" fillId="0" borderId="26" xfId="2" applyNumberFormat="1" applyFont="1" applyBorder="1"/>
    <xf numFmtId="0" fontId="5" fillId="0" borderId="0" xfId="50" applyFont="1" applyFill="1" applyBorder="1" applyAlignment="1">
      <alignment horizontal="center"/>
    </xf>
    <xf numFmtId="0" fontId="5" fillId="0" borderId="69" xfId="50" applyFont="1" applyFill="1" applyBorder="1" applyAlignment="1">
      <alignment horizontal="center"/>
    </xf>
    <xf numFmtId="0" fontId="5" fillId="0" borderId="22" xfId="50" applyFont="1" applyFill="1" applyBorder="1" applyAlignment="1">
      <alignment horizontal="center"/>
    </xf>
    <xf numFmtId="0" fontId="4" fillId="0" borderId="44" xfId="50" applyFont="1" applyFill="1" applyBorder="1" applyAlignment="1">
      <alignment horizontal="center"/>
    </xf>
    <xf numFmtId="1" fontId="5" fillId="0" borderId="0" xfId="50" applyNumberFormat="1" applyFont="1" applyFill="1" applyBorder="1" applyAlignment="1">
      <alignment horizontal="center"/>
    </xf>
    <xf numFmtId="0" fontId="5" fillId="0" borderId="70" xfId="50" applyFont="1" applyFill="1" applyBorder="1" applyAlignment="1">
      <alignment horizontal="center"/>
    </xf>
    <xf numFmtId="0" fontId="5" fillId="0" borderId="71" xfId="50" applyFont="1" applyFill="1" applyBorder="1" applyAlignment="1">
      <alignment horizontal="center"/>
    </xf>
    <xf numFmtId="0" fontId="5" fillId="0" borderId="34" xfId="50" applyFont="1" applyFill="1" applyBorder="1" applyAlignment="1">
      <alignment horizontal="center" wrapText="1"/>
    </xf>
    <xf numFmtId="0" fontId="5" fillId="0" borderId="69" xfId="50" applyFont="1" applyFill="1" applyBorder="1" applyAlignment="1">
      <alignment horizontal="center" wrapText="1"/>
    </xf>
    <xf numFmtId="178" fontId="17" fillId="0" borderId="7" xfId="2" applyNumberFormat="1" applyFont="1" applyBorder="1" applyAlignment="1">
      <alignment wrapText="1"/>
    </xf>
    <xf numFmtId="178" fontId="17" fillId="0" borderId="21" xfId="2" applyNumberFormat="1" applyFont="1" applyBorder="1" applyAlignment="1">
      <alignment wrapText="1"/>
    </xf>
    <xf numFmtId="0" fontId="5" fillId="0" borderId="37" xfId="50" applyFont="1" applyFill="1" applyBorder="1" applyAlignment="1">
      <alignment horizontal="center"/>
    </xf>
    <xf numFmtId="0" fontId="5" fillId="0" borderId="72" xfId="50" applyFont="1" applyFill="1" applyBorder="1" applyAlignment="1">
      <alignment horizontal="center"/>
    </xf>
    <xf numFmtId="0" fontId="7" fillId="0" borderId="38" xfId="50" applyFont="1" applyFill="1" applyBorder="1" applyAlignment="1">
      <alignment horizontal="center"/>
    </xf>
    <xf numFmtId="0" fontId="7" fillId="0" borderId="48" xfId="50" applyFont="1" applyFill="1" applyBorder="1" applyAlignment="1">
      <alignment horizontal="center"/>
    </xf>
    <xf numFmtId="0" fontId="1" fillId="3" borderId="1" xfId="50" applyFont="1" applyFill="1" applyBorder="1" applyAlignment="1">
      <alignment horizontal="center" vertical="center"/>
    </xf>
    <xf numFmtId="0" fontId="1" fillId="3" borderId="19" xfId="50" applyFont="1" applyFill="1" applyBorder="1" applyAlignment="1">
      <alignment horizontal="center" vertical="center"/>
    </xf>
    <xf numFmtId="0" fontId="1" fillId="3" borderId="4" xfId="5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wrapText="1"/>
    </xf>
    <xf numFmtId="0" fontId="15" fillId="3" borderId="26" xfId="0" applyFont="1" applyFill="1" applyBorder="1" applyAlignment="1">
      <alignment horizontal="center" wrapText="1"/>
    </xf>
    <xf numFmtId="0" fontId="1" fillId="3" borderId="7" xfId="50" applyFont="1" applyFill="1" applyBorder="1" applyAlignment="1">
      <alignment horizontal="center" vertical="center"/>
    </xf>
    <xf numFmtId="0" fontId="1" fillId="3" borderId="21" xfId="50" applyFont="1" applyFill="1" applyBorder="1" applyAlignment="1">
      <alignment horizontal="center" vertical="center"/>
    </xf>
    <xf numFmtId="0" fontId="1" fillId="3" borderId="10" xfId="50" applyFont="1" applyFill="1" applyBorder="1" applyAlignment="1">
      <alignment horizontal="center" vertical="center" wrapText="1"/>
    </xf>
    <xf numFmtId="0" fontId="15" fillId="3" borderId="62" xfId="0" applyFont="1" applyFill="1" applyBorder="1" applyAlignment="1">
      <alignment horizontal="center" wrapText="1"/>
    </xf>
    <xf numFmtId="0" fontId="15" fillId="3" borderId="39" xfId="0" applyFont="1" applyFill="1" applyBorder="1" applyAlignment="1">
      <alignment horizontal="center" wrapText="1"/>
    </xf>
    <xf numFmtId="0" fontId="1" fillId="3" borderId="42" xfId="50" applyFont="1" applyFill="1" applyBorder="1" applyAlignment="1">
      <alignment horizontal="center" vertical="center"/>
    </xf>
    <xf numFmtId="0" fontId="1" fillId="3" borderId="43" xfId="50" applyFont="1" applyFill="1" applyBorder="1" applyAlignment="1">
      <alignment horizontal="center" vertical="center"/>
    </xf>
    <xf numFmtId="0" fontId="16" fillId="3" borderId="63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178" fontId="18" fillId="0" borderId="19" xfId="2" applyNumberFormat="1" applyFont="1" applyBorder="1"/>
    <xf numFmtId="178" fontId="19" fillId="0" borderId="33" xfId="2" applyNumberFormat="1" applyFont="1" applyBorder="1"/>
    <xf numFmtId="178" fontId="18" fillId="0" borderId="1" xfId="2" applyNumberFormat="1" applyFont="1" applyFill="1" applyBorder="1"/>
    <xf numFmtId="178" fontId="18" fillId="0" borderId="19" xfId="2" applyNumberFormat="1" applyFont="1" applyFill="1" applyBorder="1"/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178" fontId="18" fillId="0" borderId="21" xfId="2" applyNumberFormat="1" applyFont="1" applyBorder="1"/>
    <xf numFmtId="178" fontId="19" fillId="0" borderId="34" xfId="2" applyNumberFormat="1" applyFont="1" applyBorder="1"/>
    <xf numFmtId="178" fontId="18" fillId="0" borderId="7" xfId="2" applyNumberFormat="1" applyFont="1" applyBorder="1"/>
    <xf numFmtId="0" fontId="15" fillId="10" borderId="73" xfId="0" applyFont="1" applyFill="1" applyBorder="1" applyAlignment="1">
      <alignment horizontal="center" wrapText="1"/>
    </xf>
    <xf numFmtId="0" fontId="16" fillId="10" borderId="31" xfId="0" applyFont="1" applyFill="1" applyBorder="1" applyAlignment="1">
      <alignment horizontal="center" vertical="center" wrapText="1"/>
    </xf>
    <xf numFmtId="178" fontId="17" fillId="0" borderId="20" xfId="2" applyNumberFormat="1" applyFont="1" applyBorder="1"/>
    <xf numFmtId="178" fontId="17" fillId="0" borderId="22" xfId="2" applyNumberFormat="1" applyFont="1" applyBorder="1"/>
    <xf numFmtId="178" fontId="17" fillId="0" borderId="22" xfId="2" applyNumberFormat="1" applyFont="1" applyBorder="1" applyAlignment="1">
      <alignment vertical="center" wrapText="1"/>
    </xf>
    <xf numFmtId="178" fontId="17" fillId="0" borderId="24" xfId="2" applyNumberFormat="1" applyFont="1" applyBorder="1"/>
    <xf numFmtId="178" fontId="17" fillId="0" borderId="27" xfId="2" applyNumberFormat="1" applyFont="1" applyBorder="1"/>
    <xf numFmtId="178" fontId="17" fillId="0" borderId="21" xfId="2" applyNumberFormat="1" applyFont="1" applyFill="1" applyBorder="1"/>
    <xf numFmtId="181" fontId="17" fillId="0" borderId="22" xfId="2" applyNumberFormat="1" applyFont="1" applyBorder="1"/>
    <xf numFmtId="178" fontId="17" fillId="0" borderId="22" xfId="2" applyNumberFormat="1" applyFont="1" applyBorder="1" applyAlignment="1">
      <alignment wrapText="1"/>
    </xf>
    <xf numFmtId="0" fontId="15" fillId="3" borderId="73" xfId="0" applyFont="1" applyFill="1" applyBorder="1" applyAlignment="1">
      <alignment horizontal="center" wrapText="1"/>
    </xf>
    <xf numFmtId="0" fontId="16" fillId="3" borderId="74" xfId="0" applyFont="1" applyFill="1" applyBorder="1" applyAlignment="1">
      <alignment horizontal="center" vertical="center" wrapText="1"/>
    </xf>
    <xf numFmtId="178" fontId="18" fillId="0" borderId="20" xfId="2" applyNumberFormat="1" applyFont="1" applyFill="1" applyBorder="1"/>
    <xf numFmtId="178" fontId="18" fillId="0" borderId="75" xfId="2" applyNumberFormat="1" applyFont="1" applyFill="1" applyBorder="1"/>
    <xf numFmtId="178" fontId="18" fillId="0" borderId="33" xfId="2" applyNumberFormat="1" applyFont="1" applyFill="1" applyBorder="1"/>
    <xf numFmtId="178" fontId="18" fillId="0" borderId="22" xfId="2" applyNumberFormat="1" applyFont="1" applyBorder="1"/>
    <xf numFmtId="178" fontId="18" fillId="0" borderId="76" xfId="2" applyNumberFormat="1" applyFont="1" applyBorder="1"/>
    <xf numFmtId="178" fontId="18" fillId="0" borderId="34" xfId="2" applyNumberFormat="1" applyFont="1" applyBorder="1"/>
    <xf numFmtId="178" fontId="18" fillId="0" borderId="20" xfId="2" applyNumberFormat="1" applyFont="1" applyBorder="1"/>
    <xf numFmtId="178" fontId="18" fillId="0" borderId="75" xfId="2" applyNumberFormat="1" applyFont="1" applyBorder="1"/>
    <xf numFmtId="178" fontId="18" fillId="0" borderId="33" xfId="2" applyNumberFormat="1" applyFont="1" applyBorder="1"/>
    <xf numFmtId="178" fontId="18" fillId="0" borderId="1" xfId="2" applyNumberFormat="1" applyFont="1" applyBorder="1"/>
    <xf numFmtId="0" fontId="15" fillId="10" borderId="27" xfId="0" applyFont="1" applyFill="1" applyBorder="1" applyAlignment="1">
      <alignment horizontal="center" wrapText="1"/>
    </xf>
    <xf numFmtId="177" fontId="15" fillId="10" borderId="77" xfId="2" applyFont="1" applyFill="1" applyBorder="1" applyAlignment="1">
      <alignment horizontal="center" vertical="center" wrapText="1"/>
    </xf>
    <xf numFmtId="0" fontId="15" fillId="6" borderId="78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wrapText="1"/>
    </xf>
    <xf numFmtId="0" fontId="15" fillId="10" borderId="29" xfId="0" applyFont="1" applyFill="1" applyBorder="1" applyAlignment="1">
      <alignment horizontal="center" wrapText="1"/>
    </xf>
    <xf numFmtId="177" fontId="15" fillId="10" borderId="79" xfId="2" applyFont="1" applyFill="1" applyBorder="1" applyAlignment="1">
      <alignment horizontal="center" vertical="center" wrapText="1"/>
    </xf>
    <xf numFmtId="0" fontId="15" fillId="6" borderId="80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10" borderId="17" xfId="0" applyFont="1" applyFill="1" applyBorder="1" applyAlignment="1">
      <alignment horizontal="center" vertical="center" wrapText="1"/>
    </xf>
    <xf numFmtId="0" fontId="15" fillId="10" borderId="31" xfId="0" applyFont="1" applyFill="1" applyBorder="1" applyAlignment="1">
      <alignment horizontal="center" vertical="center" wrapText="1"/>
    </xf>
    <xf numFmtId="0" fontId="15" fillId="10" borderId="18" xfId="0" applyFont="1" applyFill="1" applyBorder="1" applyAlignment="1">
      <alignment horizontal="center" vertical="center" wrapText="1"/>
    </xf>
    <xf numFmtId="177" fontId="15" fillId="10" borderId="81" xfId="2" applyFont="1" applyFill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center" vertical="center" wrapText="1"/>
    </xf>
    <xf numFmtId="0" fontId="15" fillId="6" borderId="27" xfId="0" applyFont="1" applyFill="1" applyBorder="1" applyAlignment="1">
      <alignment horizontal="center" vertical="center" wrapText="1"/>
    </xf>
    <xf numFmtId="178" fontId="17" fillId="0" borderId="1" xfId="2" applyNumberFormat="1" applyFont="1" applyFill="1" applyBorder="1"/>
    <xf numFmtId="178" fontId="17" fillId="0" borderId="20" xfId="2" applyNumberFormat="1" applyFont="1" applyFill="1" applyBorder="1"/>
    <xf numFmtId="177" fontId="20" fillId="0" borderId="82" xfId="2" applyFont="1" applyFill="1" applyBorder="1"/>
    <xf numFmtId="178" fontId="21" fillId="0" borderId="7" xfId="2" applyNumberFormat="1" applyFont="1" applyBorder="1"/>
    <xf numFmtId="178" fontId="22" fillId="0" borderId="22" xfId="2" applyNumberFormat="1" applyFont="1" applyBorder="1"/>
    <xf numFmtId="178" fontId="17" fillId="0" borderId="7" xfId="2" applyNumberFormat="1" applyFont="1" applyFill="1" applyBorder="1"/>
    <xf numFmtId="178" fontId="17" fillId="0" borderId="22" xfId="2" applyNumberFormat="1" applyFont="1" applyFill="1" applyBorder="1"/>
    <xf numFmtId="177" fontId="20" fillId="0" borderId="69" xfId="2" applyFont="1" applyFill="1" applyBorder="1"/>
    <xf numFmtId="178" fontId="21" fillId="0" borderId="22" xfId="2" applyNumberFormat="1" applyFont="1" applyBorder="1"/>
    <xf numFmtId="178" fontId="17" fillId="0" borderId="7" xfId="2" applyNumberFormat="1" applyFont="1" applyFill="1" applyBorder="1" applyAlignment="1">
      <alignment vertical="center" wrapText="1"/>
    </xf>
    <xf numFmtId="178" fontId="17" fillId="0" borderId="22" xfId="2" applyNumberFormat="1" applyFont="1" applyFill="1" applyBorder="1" applyAlignment="1">
      <alignment vertical="center" wrapText="1"/>
    </xf>
    <xf numFmtId="177" fontId="20" fillId="0" borderId="69" xfId="2" applyFont="1" applyFill="1" applyBorder="1" applyAlignment="1">
      <alignment vertical="center" wrapText="1"/>
    </xf>
    <xf numFmtId="178" fontId="17" fillId="0" borderId="13" xfId="2" applyNumberFormat="1" applyFont="1" applyFill="1" applyBorder="1"/>
    <xf numFmtId="178" fontId="17" fillId="0" borderId="24" xfId="2" applyNumberFormat="1" applyFont="1" applyFill="1" applyBorder="1"/>
    <xf numFmtId="177" fontId="20" fillId="0" borderId="72" xfId="2" applyFont="1" applyFill="1" applyBorder="1"/>
    <xf numFmtId="178" fontId="17" fillId="0" borderId="25" xfId="2" applyNumberFormat="1" applyFont="1" applyFill="1" applyBorder="1"/>
    <xf numFmtId="178" fontId="17" fillId="0" borderId="27" xfId="2" applyNumberFormat="1" applyFont="1" applyFill="1" applyBorder="1"/>
    <xf numFmtId="177" fontId="20" fillId="0" borderId="48" xfId="2" applyFont="1" applyFill="1" applyBorder="1"/>
    <xf numFmtId="178" fontId="20" fillId="0" borderId="25" xfId="2" applyNumberFormat="1" applyFont="1" applyBorder="1"/>
    <xf numFmtId="178" fontId="17" fillId="0" borderId="46" xfId="2" applyNumberFormat="1" applyFont="1" applyBorder="1"/>
    <xf numFmtId="178" fontId="17" fillId="0" borderId="52" xfId="2" applyNumberFormat="1" applyFont="1" applyBorder="1"/>
    <xf numFmtId="177" fontId="20" fillId="0" borderId="68" xfId="2" applyFont="1" applyFill="1" applyBorder="1"/>
    <xf numFmtId="178" fontId="17" fillId="0" borderId="7" xfId="2" applyNumberFormat="1" applyFont="1" applyFill="1" applyBorder="1" applyAlignment="1">
      <alignment wrapText="1"/>
    </xf>
    <xf numFmtId="178" fontId="17" fillId="0" borderId="22" xfId="2" applyNumberFormat="1" applyFont="1" applyFill="1" applyBorder="1" applyAlignment="1">
      <alignment wrapText="1"/>
    </xf>
    <xf numFmtId="177" fontId="20" fillId="0" borderId="69" xfId="2" applyFont="1" applyFill="1" applyBorder="1" applyAlignment="1">
      <alignment wrapText="1"/>
    </xf>
    <xf numFmtId="0" fontId="15" fillId="3" borderId="27" xfId="0" applyFont="1" applyFill="1" applyBorder="1" applyAlignment="1">
      <alignment horizontal="center" wrapText="1"/>
    </xf>
    <xf numFmtId="177" fontId="15" fillId="3" borderId="77" xfId="2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wrapText="1"/>
    </xf>
    <xf numFmtId="0" fontId="15" fillId="3" borderId="29" xfId="0" applyFont="1" applyFill="1" applyBorder="1" applyAlignment="1">
      <alignment horizontal="center" wrapText="1"/>
    </xf>
    <xf numFmtId="0" fontId="15" fillId="3" borderId="62" xfId="0" applyFont="1" applyFill="1" applyBorder="1" applyAlignment="1">
      <alignment horizontal="center"/>
    </xf>
    <xf numFmtId="0" fontId="15" fillId="3" borderId="73" xfId="0" applyFont="1" applyFill="1" applyBorder="1" applyAlignment="1">
      <alignment horizontal="center"/>
    </xf>
    <xf numFmtId="177" fontId="15" fillId="3" borderId="79" xfId="2" applyFont="1" applyFill="1" applyBorder="1" applyAlignment="1">
      <alignment horizontal="center" vertical="center" wrapText="1"/>
    </xf>
    <xf numFmtId="0" fontId="15" fillId="3" borderId="63" xfId="0" applyFont="1" applyFill="1" applyBorder="1" applyAlignment="1">
      <alignment horizontal="center" vertical="center" wrapText="1"/>
    </xf>
    <xf numFmtId="0" fontId="15" fillId="3" borderId="74" xfId="0" applyFont="1" applyFill="1" applyBorder="1" applyAlignment="1">
      <alignment horizontal="center" vertical="center" wrapText="1"/>
    </xf>
    <xf numFmtId="0" fontId="15" fillId="3" borderId="40" xfId="0" applyFont="1" applyFill="1" applyBorder="1" applyAlignment="1">
      <alignment horizontal="center" vertical="center" wrapText="1"/>
    </xf>
    <xf numFmtId="177" fontId="2" fillId="11" borderId="83" xfId="2" applyFont="1" applyFill="1" applyBorder="1"/>
    <xf numFmtId="0" fontId="0" fillId="0" borderId="20" xfId="0" applyBorder="1"/>
    <xf numFmtId="177" fontId="2" fillId="11" borderId="84" xfId="2" applyFont="1" applyFill="1" applyBorder="1"/>
    <xf numFmtId="0" fontId="0" fillId="0" borderId="22" xfId="0" applyBorder="1"/>
    <xf numFmtId="177" fontId="2" fillId="8" borderId="84" xfId="2" applyFont="1" applyFill="1" applyBorder="1"/>
    <xf numFmtId="176" fontId="15" fillId="6" borderId="78" xfId="2" applyNumberFormat="1" applyFont="1" applyFill="1" applyBorder="1" applyAlignment="1">
      <alignment horizontal="center" vertical="center" wrapText="1"/>
    </xf>
    <xf numFmtId="176" fontId="15" fillId="6" borderId="4" xfId="2" applyNumberFormat="1" applyFont="1" applyFill="1" applyBorder="1" applyAlignment="1">
      <alignment horizontal="center" vertical="center" wrapText="1"/>
    </xf>
    <xf numFmtId="0" fontId="15" fillId="6" borderId="77" xfId="0" applyFont="1" applyFill="1" applyBorder="1" applyAlignment="1">
      <alignment horizontal="center" vertical="center" wrapText="1"/>
    </xf>
    <xf numFmtId="0" fontId="15" fillId="6" borderId="73" xfId="0" applyFont="1" applyFill="1" applyBorder="1" applyAlignment="1">
      <alignment horizontal="center" vertical="center" wrapText="1"/>
    </xf>
    <xf numFmtId="0" fontId="15" fillId="6" borderId="85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176" fontId="15" fillId="6" borderId="80" xfId="2" applyNumberFormat="1" applyFont="1" applyFill="1" applyBorder="1" applyAlignment="1">
      <alignment horizontal="center" vertical="center" wrapText="1"/>
    </xf>
    <xf numFmtId="176" fontId="15" fillId="6" borderId="10" xfId="2" applyNumberFormat="1" applyFont="1" applyFill="1" applyBorder="1" applyAlignment="1">
      <alignment horizontal="center" vertical="center" wrapText="1"/>
    </xf>
    <xf numFmtId="0" fontId="15" fillId="6" borderId="79" xfId="0" applyFont="1" applyFill="1" applyBorder="1" applyAlignment="1">
      <alignment horizontal="center" vertical="center" wrapText="1"/>
    </xf>
    <xf numFmtId="0" fontId="15" fillId="6" borderId="86" xfId="0" applyFont="1" applyFill="1" applyBorder="1" applyAlignment="1">
      <alignment horizontal="center" vertical="center" wrapText="1"/>
    </xf>
    <xf numFmtId="176" fontId="15" fillId="6" borderId="25" xfId="2" applyNumberFormat="1" applyFont="1" applyFill="1" applyBorder="1" applyAlignment="1">
      <alignment horizontal="center" vertical="center" wrapText="1"/>
    </xf>
    <xf numFmtId="176" fontId="15" fillId="6" borderId="27" xfId="2" applyNumberFormat="1" applyFont="1" applyFill="1" applyBorder="1" applyAlignment="1">
      <alignment horizontal="center" vertical="center" wrapText="1"/>
    </xf>
    <xf numFmtId="0" fontId="15" fillId="6" borderId="81" xfId="0" applyFont="1" applyFill="1" applyBorder="1" applyAlignment="1">
      <alignment horizontal="center" vertical="center" wrapText="1"/>
    </xf>
    <xf numFmtId="0" fontId="15" fillId="6" borderId="87" xfId="0" applyFont="1" applyFill="1" applyBorder="1" applyAlignment="1">
      <alignment horizontal="center" vertical="center" wrapText="1"/>
    </xf>
    <xf numFmtId="178" fontId="17" fillId="8" borderId="20" xfId="2" applyNumberFormat="1" applyFont="1" applyFill="1" applyBorder="1"/>
    <xf numFmtId="178" fontId="17" fillId="0" borderId="1" xfId="2" applyNumberFormat="1" applyFont="1" applyBorder="1" applyAlignment="1">
      <alignment horizontal="right" wrapText="1"/>
    </xf>
    <xf numFmtId="178" fontId="17" fillId="0" borderId="20" xfId="2" applyNumberFormat="1" applyFont="1" applyBorder="1" applyAlignment="1">
      <alignment horizontal="right" wrapText="1"/>
    </xf>
    <xf numFmtId="178" fontId="17" fillId="0" borderId="1" xfId="2" applyNumberFormat="1" applyFont="1" applyBorder="1" applyAlignment="1">
      <alignment horizontal="right"/>
    </xf>
    <xf numFmtId="178" fontId="17" fillId="0" borderId="20" xfId="2" applyNumberFormat="1" applyFont="1" applyBorder="1" applyAlignment="1">
      <alignment horizontal="center" vertical="center" wrapText="1"/>
    </xf>
    <xf numFmtId="178" fontId="0" fillId="0" borderId="0" xfId="0" applyNumberFormat="1"/>
    <xf numFmtId="178" fontId="17" fillId="0" borderId="7" xfId="2" applyNumberFormat="1" applyFont="1" applyBorder="1" applyAlignment="1">
      <alignment horizontal="right" wrapText="1"/>
    </xf>
    <xf numFmtId="178" fontId="17" fillId="0" borderId="22" xfId="2" applyNumberFormat="1" applyFont="1" applyBorder="1" applyAlignment="1">
      <alignment horizontal="right" wrapText="1"/>
    </xf>
    <xf numFmtId="178" fontId="17" fillId="0" borderId="7" xfId="2" applyNumberFormat="1" applyFont="1" applyBorder="1" applyAlignment="1">
      <alignment horizontal="right"/>
    </xf>
    <xf numFmtId="178" fontId="17" fillId="0" borderId="22" xfId="2" applyNumberFormat="1" applyFont="1" applyBorder="1" applyAlignment="1">
      <alignment horizontal="center" vertical="center" wrapText="1"/>
    </xf>
    <xf numFmtId="178" fontId="23" fillId="0" borderId="7" xfId="2" applyNumberFormat="1" applyFont="1" applyBorder="1" applyAlignment="1">
      <alignment horizontal="right"/>
    </xf>
    <xf numFmtId="178" fontId="17" fillId="0" borderId="7" xfId="2" applyNumberFormat="1" applyFont="1" applyBorder="1" applyAlignment="1">
      <alignment horizontal="right" vertical="center" wrapText="1"/>
    </xf>
    <xf numFmtId="178" fontId="17" fillId="0" borderId="22" xfId="2" applyNumberFormat="1" applyFont="1" applyBorder="1" applyAlignment="1">
      <alignment horizontal="right" vertical="center" wrapText="1"/>
    </xf>
    <xf numFmtId="178" fontId="22" fillId="0" borderId="22" xfId="2" applyNumberFormat="1" applyFont="1" applyBorder="1" applyAlignment="1">
      <alignment horizontal="center" vertical="center" wrapText="1"/>
    </xf>
    <xf numFmtId="178" fontId="17" fillId="0" borderId="13" xfId="2" applyNumberFormat="1" applyFont="1" applyBorder="1" applyAlignment="1">
      <alignment horizontal="right" wrapText="1"/>
    </xf>
    <xf numFmtId="178" fontId="17" fillId="0" borderId="24" xfId="2" applyNumberFormat="1" applyFont="1" applyBorder="1" applyAlignment="1">
      <alignment horizontal="right" wrapText="1"/>
    </xf>
    <xf numFmtId="178" fontId="17" fillId="0" borderId="13" xfId="2" applyNumberFormat="1" applyFont="1" applyBorder="1" applyAlignment="1">
      <alignment horizontal="right"/>
    </xf>
    <xf numFmtId="178" fontId="17" fillId="0" borderId="24" xfId="2" applyNumberFormat="1" applyFont="1" applyBorder="1" applyAlignment="1">
      <alignment horizontal="center" vertical="center" wrapText="1"/>
    </xf>
    <xf numFmtId="178" fontId="17" fillId="0" borderId="25" xfId="2" applyNumberFormat="1" applyFont="1" applyBorder="1" applyAlignment="1">
      <alignment horizontal="right" wrapText="1"/>
    </xf>
    <xf numFmtId="178" fontId="17" fillId="0" borderId="27" xfId="2" applyNumberFormat="1" applyFont="1" applyBorder="1" applyAlignment="1">
      <alignment horizontal="right" wrapText="1"/>
    </xf>
    <xf numFmtId="178" fontId="17" fillId="0" borderId="25" xfId="2" applyNumberFormat="1" applyFont="1" applyBorder="1" applyAlignment="1">
      <alignment horizontal="right"/>
    </xf>
    <xf numFmtId="178" fontId="17" fillId="0" borderId="27" xfId="2" applyNumberFormat="1" applyFont="1" applyBorder="1" applyAlignment="1">
      <alignment horizontal="center" vertical="center" wrapText="1"/>
    </xf>
    <xf numFmtId="0" fontId="0" fillId="8" borderId="0" xfId="0" applyFill="1"/>
    <xf numFmtId="178" fontId="23" fillId="0" borderId="1" xfId="2" applyNumberFormat="1" applyFont="1" applyBorder="1" applyAlignment="1">
      <alignment horizontal="center"/>
    </xf>
    <xf numFmtId="178" fontId="17" fillId="0" borderId="46" xfId="2" applyNumberFormat="1" applyFont="1" applyBorder="1" applyAlignment="1">
      <alignment horizontal="right" wrapText="1"/>
    </xf>
    <xf numFmtId="178" fontId="17" fillId="0" borderId="52" xfId="2" applyNumberFormat="1" applyFont="1" applyBorder="1" applyAlignment="1">
      <alignment horizontal="right" wrapText="1"/>
    </xf>
    <xf numFmtId="178" fontId="23" fillId="0" borderId="46" xfId="2" applyNumberFormat="1" applyFont="1" applyBorder="1" applyAlignment="1">
      <alignment horizontal="right"/>
    </xf>
    <xf numFmtId="178" fontId="23" fillId="0" borderId="1" xfId="2" applyNumberFormat="1" applyFont="1" applyBorder="1" applyAlignment="1">
      <alignment horizontal="right"/>
    </xf>
    <xf numFmtId="176" fontId="0" fillId="0" borderId="1" xfId="2" applyNumberFormat="1" applyFont="1" applyBorder="1" applyAlignment="1">
      <alignment horizontal="right" wrapText="1"/>
    </xf>
    <xf numFmtId="176" fontId="0" fillId="0" borderId="20" xfId="2" applyNumberFormat="1" applyFont="1" applyBorder="1" applyAlignment="1">
      <alignment horizontal="right" wrapText="1"/>
    </xf>
    <xf numFmtId="0" fontId="0" fillId="0" borderId="75" xfId="0" applyBorder="1" applyAlignment="1">
      <alignment horizontal="right"/>
    </xf>
    <xf numFmtId="178" fontId="0" fillId="0" borderId="20" xfId="2" applyNumberFormat="1" applyFont="1" applyBorder="1" applyAlignment="1">
      <alignment vertical="center" wrapText="1"/>
    </xf>
    <xf numFmtId="176" fontId="0" fillId="0" borderId="7" xfId="2" applyNumberFormat="1" applyFont="1" applyBorder="1" applyAlignment="1">
      <alignment horizontal="right" wrapText="1"/>
    </xf>
    <xf numFmtId="176" fontId="0" fillId="0" borderId="22" xfId="2" applyNumberFormat="1" applyFont="1" applyBorder="1" applyAlignment="1">
      <alignment horizontal="right" wrapText="1"/>
    </xf>
    <xf numFmtId="178" fontId="0" fillId="0" borderId="76" xfId="2" applyNumberFormat="1" applyFont="1" applyBorder="1" applyAlignment="1">
      <alignment horizontal="right"/>
    </xf>
    <xf numFmtId="178" fontId="0" fillId="0" borderId="22" xfId="2" applyNumberFormat="1" applyFont="1" applyBorder="1" applyAlignment="1">
      <alignment vertical="center" wrapText="1"/>
    </xf>
    <xf numFmtId="0" fontId="0" fillId="0" borderId="76" xfId="0" applyBorder="1" applyAlignment="1">
      <alignment horizontal="right"/>
    </xf>
    <xf numFmtId="176" fontId="0" fillId="0" borderId="76" xfId="2" applyNumberFormat="1" applyFont="1" applyBorder="1" applyAlignment="1">
      <alignment horizontal="right"/>
    </xf>
    <xf numFmtId="178" fontId="0" fillId="0" borderId="0" xfId="0" applyNumberFormat="1" applyFill="1"/>
    <xf numFmtId="177" fontId="0" fillId="0" borderId="0" xfId="0" applyNumberFormat="1"/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178" fontId="18" fillId="0" borderId="23" xfId="2" applyNumberFormat="1" applyFont="1" applyBorder="1"/>
    <xf numFmtId="178" fontId="19" fillId="0" borderId="37" xfId="2" applyNumberFormat="1" applyFont="1" applyBorder="1"/>
    <xf numFmtId="178" fontId="18" fillId="0" borderId="13" xfId="2" applyNumberFormat="1" applyFont="1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78" fontId="24" fillId="0" borderId="26" xfId="0" applyNumberFormat="1" applyFont="1" applyBorder="1" applyAlignment="1">
      <alignment horizontal="center"/>
    </xf>
    <xf numFmtId="178" fontId="24" fillId="0" borderId="27" xfId="0" applyNumberFormat="1" applyFont="1" applyBorder="1" applyAlignment="1">
      <alignment horizontal="center"/>
    </xf>
    <xf numFmtId="178" fontId="25" fillId="0" borderId="25" xfId="2" applyNumberFormat="1" applyFont="1" applyBorder="1"/>
    <xf numFmtId="0" fontId="26" fillId="0" borderId="0" xfId="0" applyFont="1"/>
    <xf numFmtId="0" fontId="27" fillId="0" borderId="0" xfId="0" applyFont="1"/>
    <xf numFmtId="177" fontId="2" fillId="10" borderId="69" xfId="2" applyNumberFormat="1" applyFont="1" applyFill="1" applyBorder="1"/>
    <xf numFmtId="177" fontId="2" fillId="8" borderId="69" xfId="2" applyNumberFormat="1" applyFont="1" applyFill="1" applyBorder="1"/>
    <xf numFmtId="0" fontId="0" fillId="12" borderId="0" xfId="0" applyFill="1"/>
    <xf numFmtId="178" fontId="18" fillId="0" borderId="24" xfId="2" applyNumberFormat="1" applyFont="1" applyBorder="1"/>
    <xf numFmtId="178" fontId="18" fillId="0" borderId="88" xfId="2" applyNumberFormat="1" applyFont="1" applyBorder="1"/>
    <xf numFmtId="178" fontId="18" fillId="0" borderId="37" xfId="2" applyNumberFormat="1" applyFont="1" applyBorder="1"/>
    <xf numFmtId="0" fontId="0" fillId="0" borderId="27" xfId="0" applyBorder="1"/>
    <xf numFmtId="177" fontId="2" fillId="3" borderId="84" xfId="2" applyFont="1" applyFill="1" applyBorder="1"/>
    <xf numFmtId="177" fontId="2" fillId="3" borderId="89" xfId="2" applyFont="1" applyFill="1" applyBorder="1"/>
    <xf numFmtId="0" fontId="0" fillId="0" borderId="24" xfId="0" applyBorder="1"/>
    <xf numFmtId="177" fontId="2" fillId="8" borderId="90" xfId="2" applyFont="1" applyFill="1" applyBorder="1"/>
    <xf numFmtId="176" fontId="0" fillId="0" borderId="76" xfId="0" applyNumberFormat="1" applyBorder="1" applyAlignment="1">
      <alignment horizontal="right"/>
    </xf>
    <xf numFmtId="176" fontId="0" fillId="0" borderId="13" xfId="2" applyNumberFormat="1" applyFont="1" applyBorder="1" applyAlignment="1">
      <alignment horizontal="right" wrapText="1"/>
    </xf>
    <xf numFmtId="176" fontId="0" fillId="0" borderId="24" xfId="2" applyNumberFormat="1" applyFont="1" applyBorder="1" applyAlignment="1">
      <alignment horizontal="right" wrapText="1"/>
    </xf>
    <xf numFmtId="176" fontId="0" fillId="0" borderId="88" xfId="0" applyNumberFormat="1" applyBorder="1" applyAlignment="1">
      <alignment horizontal="right"/>
    </xf>
    <xf numFmtId="178" fontId="0" fillId="0" borderId="24" xfId="2" applyNumberFormat="1" applyFont="1" applyBorder="1" applyAlignment="1">
      <alignment vertical="center" wrapText="1"/>
    </xf>
    <xf numFmtId="176" fontId="0" fillId="0" borderId="25" xfId="2" applyNumberFormat="1" applyFont="1" applyBorder="1" applyAlignment="1">
      <alignment horizontal="right" wrapText="1"/>
    </xf>
    <xf numFmtId="176" fontId="0" fillId="0" borderId="27" xfId="2" applyNumberFormat="1" applyFont="1" applyBorder="1" applyAlignment="1">
      <alignment horizontal="right" wrapText="1"/>
    </xf>
    <xf numFmtId="0" fontId="0" fillId="0" borderId="25" xfId="0" applyBorder="1" applyAlignment="1">
      <alignment horizontal="right"/>
    </xf>
    <xf numFmtId="0" fontId="0" fillId="0" borderId="27" xfId="0" applyBorder="1" applyAlignment="1">
      <alignment horizontal="center" vertical="center" wrapText="1"/>
    </xf>
    <xf numFmtId="0" fontId="0" fillId="0" borderId="0" xfId="0" applyNumberFormat="1"/>
    <xf numFmtId="0" fontId="0" fillId="0" borderId="0" xfId="0" applyAlignment="1">
      <alignment vertical="center"/>
    </xf>
    <xf numFmtId="177" fontId="2" fillId="0" borderId="0" xfId="2" applyNumberFormat="1" applyFont="1"/>
    <xf numFmtId="176" fontId="0" fillId="0" borderId="0" xfId="2" applyNumberFormat="1" applyFont="1" applyAlignment="1">
      <alignment horizontal="right" vertical="center" wrapText="1"/>
    </xf>
    <xf numFmtId="0" fontId="1" fillId="2" borderId="67" xfId="5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wrapText="1"/>
    </xf>
    <xf numFmtId="0" fontId="15" fillId="2" borderId="26" xfId="0" applyFont="1" applyFill="1" applyBorder="1" applyAlignment="1">
      <alignment horizontal="center" wrapText="1"/>
    </xf>
    <xf numFmtId="0" fontId="1" fillId="2" borderId="0" xfId="50" applyFont="1" applyFill="1" applyBorder="1" applyAlignment="1">
      <alignment horizontal="center" vertical="center"/>
    </xf>
    <xf numFmtId="0" fontId="15" fillId="2" borderId="62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" fillId="2" borderId="68" xfId="5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178" fontId="17" fillId="7" borderId="1" xfId="2" applyNumberFormat="1" applyFont="1" applyFill="1" applyBorder="1"/>
    <xf numFmtId="178" fontId="17" fillId="7" borderId="19" xfId="2" applyNumberFormat="1" applyFont="1" applyFill="1" applyBorder="1"/>
    <xf numFmtId="178" fontId="5" fillId="0" borderId="69" xfId="2" applyNumberFormat="1" applyFont="1" applyFill="1" applyBorder="1" applyAlignment="1">
      <alignment horizontal="center" wrapText="1"/>
    </xf>
    <xf numFmtId="0" fontId="5" fillId="0" borderId="34" xfId="50" applyFont="1" applyFill="1" applyBorder="1" applyAlignment="1">
      <alignment horizontal="center" vertical="center"/>
    </xf>
    <xf numFmtId="178" fontId="5" fillId="0" borderId="69" xfId="2" applyNumberFormat="1" applyFont="1" applyFill="1" applyBorder="1" applyAlignment="1">
      <alignment horizontal="center" vertical="center"/>
    </xf>
    <xf numFmtId="178" fontId="17" fillId="0" borderId="7" xfId="2" applyNumberFormat="1" applyFont="1" applyBorder="1" applyAlignment="1">
      <alignment vertical="center"/>
    </xf>
    <xf numFmtId="178" fontId="17" fillId="0" borderId="21" xfId="2" applyNumberFormat="1" applyFont="1" applyBorder="1" applyAlignment="1">
      <alignment vertical="center"/>
    </xf>
    <xf numFmtId="178" fontId="1" fillId="0" borderId="48" xfId="2" applyNumberFormat="1" applyFont="1" applyFill="1" applyBorder="1" applyAlignment="1">
      <alignment horizontal="center"/>
    </xf>
    <xf numFmtId="177" fontId="17" fillId="0" borderId="7" xfId="2" applyNumberFormat="1" applyFont="1" applyBorder="1"/>
    <xf numFmtId="177" fontId="17" fillId="0" borderId="21" xfId="2" applyNumberFormat="1" applyFont="1" applyBorder="1"/>
    <xf numFmtId="177" fontId="17" fillId="0" borderId="13" xfId="2" applyNumberFormat="1" applyFont="1" applyBorder="1"/>
    <xf numFmtId="177" fontId="17" fillId="0" borderId="23" xfId="2" applyNumberFormat="1" applyFont="1" applyBorder="1"/>
    <xf numFmtId="178" fontId="5" fillId="0" borderId="71" xfId="2" applyNumberFormat="1" applyFont="1" applyFill="1" applyBorder="1" applyAlignment="1">
      <alignment horizontal="center"/>
    </xf>
    <xf numFmtId="178" fontId="5" fillId="0" borderId="72" xfId="2" applyNumberFormat="1" applyFont="1" applyFill="1" applyBorder="1" applyAlignment="1">
      <alignment horizontal="center"/>
    </xf>
    <xf numFmtId="178" fontId="7" fillId="0" borderId="48" xfId="2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2" borderId="28" xfId="5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/>
    </xf>
    <xf numFmtId="0" fontId="1" fillId="2" borderId="51" xfId="50" applyFont="1" applyFill="1" applyBorder="1" applyAlignment="1">
      <alignment horizontal="center" vertical="center" wrapText="1"/>
    </xf>
    <xf numFmtId="0" fontId="15" fillId="2" borderId="62" xfId="0" applyFont="1" applyFill="1" applyBorder="1" applyAlignment="1">
      <alignment horizontal="center" wrapText="1"/>
    </xf>
    <xf numFmtId="0" fontId="15" fillId="2" borderId="39" xfId="0" applyFont="1" applyFill="1" applyBorder="1" applyAlignment="1">
      <alignment horizont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/>
    </xf>
    <xf numFmtId="0" fontId="1" fillId="2" borderId="52" xfId="50" applyFont="1" applyFill="1" applyBorder="1" applyAlignment="1">
      <alignment horizontal="center" vertical="center" wrapText="1"/>
    </xf>
    <xf numFmtId="0" fontId="19" fillId="0" borderId="22" xfId="0" applyFont="1" applyBorder="1"/>
    <xf numFmtId="178" fontId="0" fillId="0" borderId="7" xfId="2" applyNumberFormat="1" applyFont="1" applyBorder="1"/>
    <xf numFmtId="178" fontId="0" fillId="0" borderId="21" xfId="2" applyNumberFormat="1" applyFont="1" applyBorder="1"/>
    <xf numFmtId="0" fontId="15" fillId="2" borderId="73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178" fontId="17" fillId="7" borderId="91" xfId="2" applyNumberFormat="1" applyFont="1" applyFill="1" applyBorder="1"/>
    <xf numFmtId="178" fontId="17" fillId="0" borderId="19" xfId="2" applyNumberFormat="1" applyFont="1" applyFill="1" applyBorder="1"/>
    <xf numFmtId="178" fontId="17" fillId="0" borderId="21" xfId="2" applyNumberFormat="1" applyFont="1" applyFill="1" applyBorder="1" applyAlignment="1">
      <alignment wrapText="1"/>
    </xf>
    <xf numFmtId="178" fontId="17" fillId="0" borderId="22" xfId="2" applyNumberFormat="1" applyFont="1" applyBorder="1" applyAlignment="1">
      <alignment vertical="center"/>
    </xf>
    <xf numFmtId="178" fontId="17" fillId="0" borderId="7" xfId="2" applyNumberFormat="1" applyFont="1" applyFill="1" applyBorder="1" applyAlignment="1">
      <alignment vertical="center"/>
    </xf>
    <xf numFmtId="178" fontId="17" fillId="0" borderId="21" xfId="2" applyNumberFormat="1" applyFont="1" applyFill="1" applyBorder="1" applyAlignment="1">
      <alignment vertical="center"/>
    </xf>
    <xf numFmtId="178" fontId="17" fillId="0" borderId="22" xfId="2" applyNumberFormat="1" applyFont="1" applyFill="1" applyBorder="1" applyAlignment="1">
      <alignment vertical="center"/>
    </xf>
    <xf numFmtId="178" fontId="17" fillId="0" borderId="23" xfId="2" applyNumberFormat="1" applyFont="1" applyFill="1" applyBorder="1"/>
    <xf numFmtId="178" fontId="21" fillId="0" borderId="1" xfId="2" applyNumberFormat="1" applyFont="1" applyBorder="1"/>
    <xf numFmtId="178" fontId="21" fillId="0" borderId="19" xfId="2" applyNumberFormat="1" applyFont="1" applyBorder="1"/>
    <xf numFmtId="178" fontId="21" fillId="0" borderId="20" xfId="2" applyNumberFormat="1" applyFont="1" applyBorder="1"/>
    <xf numFmtId="178" fontId="21" fillId="0" borderId="21" xfId="2" applyNumberFormat="1" applyFont="1" applyBorder="1"/>
    <xf numFmtId="178" fontId="21" fillId="0" borderId="7" xfId="2" applyNumberFormat="1" applyFont="1" applyBorder="1" applyAlignment="1">
      <alignment vertical="center"/>
    </xf>
    <xf numFmtId="178" fontId="21" fillId="0" borderId="21" xfId="2" applyNumberFormat="1" applyFont="1" applyBorder="1" applyAlignment="1">
      <alignment vertical="center"/>
    </xf>
    <xf numFmtId="178" fontId="21" fillId="0" borderId="22" xfId="2" applyNumberFormat="1" applyFont="1" applyBorder="1" applyAlignment="1">
      <alignment vertical="center"/>
    </xf>
    <xf numFmtId="177" fontId="17" fillId="0" borderId="22" xfId="2" applyNumberFormat="1" applyFont="1" applyBorder="1"/>
    <xf numFmtId="177" fontId="17" fillId="0" borderId="24" xfId="2" applyNumberFormat="1" applyFont="1" applyBorder="1"/>
    <xf numFmtId="0" fontId="15" fillId="2" borderId="73" xfId="0" applyFont="1" applyFill="1" applyBorder="1" applyAlignment="1">
      <alignment horizontal="center" wrapText="1"/>
    </xf>
    <xf numFmtId="178" fontId="17" fillId="0" borderId="75" xfId="2" applyNumberFormat="1" applyFont="1" applyFill="1" applyBorder="1"/>
    <xf numFmtId="178" fontId="17" fillId="0" borderId="33" xfId="2" applyNumberFormat="1" applyFont="1" applyFill="1" applyBorder="1"/>
    <xf numFmtId="178" fontId="17" fillId="0" borderId="76" xfId="2" applyNumberFormat="1" applyFont="1" applyFill="1" applyBorder="1" applyAlignment="1">
      <alignment wrapText="1"/>
    </xf>
    <xf numFmtId="178" fontId="17" fillId="0" borderId="34" xfId="2" applyNumberFormat="1" applyFont="1" applyFill="1" applyBorder="1" applyAlignment="1">
      <alignment wrapText="1"/>
    </xf>
    <xf numFmtId="178" fontId="17" fillId="0" borderId="76" xfId="2" applyNumberFormat="1" applyFont="1" applyFill="1" applyBorder="1" applyAlignment="1">
      <alignment vertical="center"/>
    </xf>
    <xf numFmtId="178" fontId="17" fillId="0" borderId="34" xfId="2" applyNumberFormat="1" applyFont="1" applyFill="1" applyBorder="1" applyAlignment="1">
      <alignment vertical="center"/>
    </xf>
    <xf numFmtId="178" fontId="17" fillId="0" borderId="76" xfId="2" applyNumberFormat="1" applyFont="1" applyFill="1" applyBorder="1"/>
    <xf numFmtId="178" fontId="17" fillId="0" borderId="34" xfId="2" applyNumberFormat="1" applyFont="1" applyFill="1" applyBorder="1"/>
    <xf numFmtId="178" fontId="17" fillId="0" borderId="88" xfId="2" applyNumberFormat="1" applyFont="1" applyFill="1" applyBorder="1"/>
    <xf numFmtId="178" fontId="17" fillId="0" borderId="37" xfId="2" applyNumberFormat="1" applyFont="1" applyFill="1" applyBorder="1"/>
    <xf numFmtId="178" fontId="17" fillId="0" borderId="49" xfId="2" applyNumberFormat="1" applyFont="1" applyBorder="1"/>
    <xf numFmtId="178" fontId="17" fillId="0" borderId="38" xfId="2" applyNumberFormat="1" applyFont="1" applyBorder="1"/>
    <xf numFmtId="178" fontId="17" fillId="0" borderId="75" xfId="2" applyNumberFormat="1" applyFont="1" applyBorder="1"/>
    <xf numFmtId="178" fontId="17" fillId="0" borderId="33" xfId="2" applyNumberFormat="1" applyFont="1" applyBorder="1"/>
    <xf numFmtId="178" fontId="17" fillId="0" borderId="76" xfId="2" applyNumberFormat="1" applyFont="1" applyBorder="1"/>
    <xf numFmtId="178" fontId="17" fillId="0" borderId="34" xfId="2" applyNumberFormat="1" applyFont="1" applyBorder="1"/>
    <xf numFmtId="178" fontId="17" fillId="0" borderId="76" xfId="2" applyNumberFormat="1" applyFont="1" applyBorder="1" applyAlignment="1">
      <alignment vertical="center"/>
    </xf>
    <xf numFmtId="178" fontId="17" fillId="0" borderId="34" xfId="2" applyNumberFormat="1" applyFont="1" applyBorder="1" applyAlignment="1">
      <alignment vertical="center"/>
    </xf>
    <xf numFmtId="178" fontId="17" fillId="0" borderId="76" xfId="2" applyNumberFormat="1" applyFont="1" applyBorder="1" applyAlignment="1">
      <alignment wrapText="1"/>
    </xf>
    <xf numFmtId="178" fontId="17" fillId="0" borderId="34" xfId="2" applyNumberFormat="1" applyFont="1" applyBorder="1" applyAlignment="1">
      <alignment wrapText="1"/>
    </xf>
    <xf numFmtId="178" fontId="17" fillId="0" borderId="88" xfId="2" applyNumberFormat="1" applyFont="1" applyBorder="1"/>
    <xf numFmtId="178" fontId="17" fillId="0" borderId="37" xfId="2" applyNumberFormat="1" applyFont="1" applyBorder="1"/>
    <xf numFmtId="178" fontId="28" fillId="0" borderId="27" xfId="2" applyNumberFormat="1" applyFont="1" applyBorder="1"/>
    <xf numFmtId="0" fontId="15" fillId="2" borderId="27" xfId="0" applyFont="1" applyFill="1" applyBorder="1" applyAlignment="1">
      <alignment horizontal="center" wrapText="1"/>
    </xf>
    <xf numFmtId="177" fontId="15" fillId="2" borderId="77" xfId="2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177" fontId="15" fillId="2" borderId="79" xfId="2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177" fontId="15" fillId="2" borderId="81" xfId="2" applyFont="1" applyFill="1" applyBorder="1" applyAlignment="1">
      <alignment horizontal="center" vertical="center" wrapText="1"/>
    </xf>
    <xf numFmtId="178" fontId="20" fillId="0" borderId="1" xfId="2" applyNumberFormat="1" applyFont="1" applyFill="1" applyBorder="1"/>
    <xf numFmtId="177" fontId="20" fillId="0" borderId="82" xfId="2" applyNumberFormat="1" applyFont="1" applyFill="1" applyBorder="1"/>
    <xf numFmtId="178" fontId="20" fillId="0" borderId="7" xfId="2" applyNumberFormat="1" applyFont="1" applyFill="1" applyBorder="1" applyAlignment="1">
      <alignment wrapText="1"/>
    </xf>
    <xf numFmtId="177" fontId="20" fillId="0" borderId="69" xfId="2" applyNumberFormat="1" applyFont="1" applyFill="1" applyBorder="1" applyAlignment="1">
      <alignment wrapText="1"/>
    </xf>
    <xf numFmtId="178" fontId="20" fillId="0" borderId="7" xfId="2" applyNumberFormat="1" applyFont="1" applyFill="1" applyBorder="1" applyAlignment="1">
      <alignment vertical="center"/>
    </xf>
    <xf numFmtId="177" fontId="20" fillId="0" borderId="69" xfId="2" applyNumberFormat="1" applyFont="1" applyFill="1" applyBorder="1" applyAlignment="1">
      <alignment vertical="center"/>
    </xf>
    <xf numFmtId="178" fontId="20" fillId="0" borderId="7" xfId="2" applyNumberFormat="1" applyFont="1" applyFill="1" applyBorder="1"/>
    <xf numFmtId="177" fontId="20" fillId="0" borderId="69" xfId="2" applyNumberFormat="1" applyFont="1" applyFill="1" applyBorder="1"/>
    <xf numFmtId="178" fontId="20" fillId="0" borderId="13" xfId="2" applyNumberFormat="1" applyFont="1" applyFill="1" applyBorder="1"/>
    <xf numFmtId="177" fontId="20" fillId="0" borderId="72" xfId="2" applyNumberFormat="1" applyFont="1" applyFill="1" applyBorder="1"/>
    <xf numFmtId="178" fontId="20" fillId="0" borderId="25" xfId="2" applyNumberFormat="1" applyFont="1" applyFill="1" applyBorder="1"/>
    <xf numFmtId="177" fontId="20" fillId="0" borderId="48" xfId="2" applyNumberFormat="1" applyFont="1" applyFill="1" applyBorder="1"/>
    <xf numFmtId="177" fontId="20" fillId="8" borderId="69" xfId="2" applyNumberFormat="1" applyFont="1" applyFill="1" applyBorder="1"/>
    <xf numFmtId="177" fontId="20" fillId="0" borderId="0" xfId="2" applyNumberFormat="1" applyFont="1" applyFill="1" applyBorder="1"/>
    <xf numFmtId="178" fontId="17" fillId="0" borderId="47" xfId="2" applyNumberFormat="1" applyFont="1" applyBorder="1"/>
    <xf numFmtId="178" fontId="20" fillId="0" borderId="47" xfId="2" applyNumberFormat="1" applyFont="1" applyFill="1" applyBorder="1"/>
    <xf numFmtId="0" fontId="15" fillId="2" borderId="11" xfId="0" applyFont="1" applyFill="1" applyBorder="1" applyAlignment="1">
      <alignment horizontal="center" wrapText="1"/>
    </xf>
    <xf numFmtId="0" fontId="15" fillId="2" borderId="29" xfId="0" applyFont="1" applyFill="1" applyBorder="1" applyAlignment="1">
      <alignment horizontal="center" wrapText="1"/>
    </xf>
    <xf numFmtId="177" fontId="2" fillId="12" borderId="84" xfId="2" applyNumberFormat="1" applyFont="1" applyFill="1" applyBorder="1"/>
    <xf numFmtId="178" fontId="0" fillId="0" borderId="7" xfId="0" applyNumberFormat="1" applyBorder="1"/>
    <xf numFmtId="178" fontId="0" fillId="0" borderId="22" xfId="0" applyNumberFormat="1" applyBorder="1"/>
    <xf numFmtId="177" fontId="2" fillId="8" borderId="84" xfId="2" applyNumberFormat="1" applyFont="1" applyFill="1" applyBorder="1"/>
    <xf numFmtId="176" fontId="15" fillId="6" borderId="77" xfId="2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28" xfId="0" applyFont="1" applyFill="1" applyBorder="1" applyAlignment="1">
      <alignment horizontal="center" vertical="center" wrapText="1"/>
    </xf>
    <xf numFmtId="176" fontId="15" fillId="6" borderId="79" xfId="2" applyNumberFormat="1" applyFont="1" applyFill="1" applyBorder="1" applyAlignment="1">
      <alignment horizontal="center" vertical="center" wrapText="1"/>
    </xf>
    <xf numFmtId="0" fontId="15" fillId="6" borderId="45" xfId="0" applyFont="1" applyFill="1" applyBorder="1" applyAlignment="1">
      <alignment horizontal="center" vertical="center" wrapText="1"/>
    </xf>
    <xf numFmtId="0" fontId="15" fillId="6" borderId="51" xfId="0" applyFont="1" applyFill="1" applyBorder="1" applyAlignment="1">
      <alignment horizontal="center" vertical="center" wrapText="1"/>
    </xf>
    <xf numFmtId="176" fontId="15" fillId="6" borderId="81" xfId="2" applyNumberFormat="1" applyFont="1" applyFill="1" applyBorder="1" applyAlignment="1">
      <alignment horizontal="center" vertical="center" wrapText="1"/>
    </xf>
    <xf numFmtId="0" fontId="15" fillId="6" borderId="46" xfId="0" applyFont="1" applyFill="1" applyBorder="1" applyAlignment="1">
      <alignment horizontal="center" vertical="center" wrapText="1"/>
    </xf>
    <xf numFmtId="0" fontId="15" fillId="6" borderId="52" xfId="0" applyFont="1" applyFill="1" applyBorder="1" applyAlignment="1">
      <alignment horizontal="center" vertical="center" wrapText="1"/>
    </xf>
    <xf numFmtId="176" fontId="17" fillId="0" borderId="83" xfId="2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176" fontId="17" fillId="0" borderId="84" xfId="2" applyNumberFormat="1" applyFont="1" applyBorder="1" applyAlignment="1">
      <alignment horizontal="righ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77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23" fillId="0" borderId="7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76" fontId="17" fillId="0" borderId="89" xfId="2" applyNumberFormat="1" applyFont="1" applyBorder="1" applyAlignment="1">
      <alignment horizontal="right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178" fontId="17" fillId="0" borderId="90" xfId="2" applyNumberFormat="1" applyFont="1" applyBorder="1"/>
    <xf numFmtId="178" fontId="17" fillId="0" borderId="25" xfId="2" applyNumberFormat="1" applyFont="1" applyBorder="1" applyAlignment="1">
      <alignment horizontal="center" vertical="center" wrapText="1"/>
    </xf>
    <xf numFmtId="176" fontId="21" fillId="0" borderId="83" xfId="2" applyNumberFormat="1" applyFont="1" applyBorder="1" applyAlignment="1">
      <alignment horizontal="right" vertical="center" wrapText="1"/>
    </xf>
    <xf numFmtId="0" fontId="21" fillId="0" borderId="20" xfId="0" applyFont="1" applyBorder="1" applyAlignment="1">
      <alignment horizontal="center" vertical="center" wrapText="1"/>
    </xf>
    <xf numFmtId="176" fontId="21" fillId="0" borderId="84" xfId="2" applyNumberFormat="1" applyFont="1" applyBorder="1" applyAlignment="1">
      <alignment horizontal="right" vertical="center" wrapText="1"/>
    </xf>
    <xf numFmtId="0" fontId="21" fillId="0" borderId="22" xfId="0" applyFont="1" applyBorder="1" applyAlignment="1">
      <alignment horizontal="center" vertical="center" wrapText="1"/>
    </xf>
    <xf numFmtId="176" fontId="21" fillId="0" borderId="84" xfId="2" applyNumberFormat="1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23" fillId="0" borderId="60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176" fontId="21" fillId="0" borderId="81" xfId="2" applyNumberFormat="1" applyFont="1" applyBorder="1" applyAlignment="1">
      <alignment horizontal="right" vertical="center" wrapText="1"/>
    </xf>
    <xf numFmtId="0" fontId="23" fillId="0" borderId="1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178" fontId="23" fillId="0" borderId="25" xfId="2" applyNumberFormat="1" applyFont="1" applyBorder="1" applyAlignment="1">
      <alignment horizontal="center" vertical="center" wrapText="1"/>
    </xf>
    <xf numFmtId="176" fontId="17" fillId="0" borderId="91" xfId="2" applyNumberFormat="1" applyFont="1" applyBorder="1" applyAlignment="1">
      <alignment horizontal="right" vertical="center" wrapText="1"/>
    </xf>
    <xf numFmtId="1" fontId="0" fillId="0" borderId="0" xfId="0" applyNumberFormat="1" applyFill="1"/>
    <xf numFmtId="176" fontId="17" fillId="0" borderId="92" xfId="2" applyNumberFormat="1" applyFont="1" applyBorder="1" applyAlignment="1">
      <alignment horizontal="right" vertical="center" wrapText="1"/>
    </xf>
    <xf numFmtId="178" fontId="0" fillId="0" borderId="0" xfId="0" applyNumberFormat="1" applyFill="1" applyAlignment="1">
      <alignment vertical="center"/>
    </xf>
    <xf numFmtId="177" fontId="0" fillId="0" borderId="0" xfId="0" applyNumberFormat="1" applyFill="1"/>
    <xf numFmtId="176" fontId="17" fillId="0" borderId="93" xfId="2" applyNumberFormat="1" applyFont="1" applyBorder="1" applyAlignment="1">
      <alignment horizontal="right" vertical="center" wrapText="1"/>
    </xf>
    <xf numFmtId="176" fontId="17" fillId="0" borderId="94" xfId="2" applyNumberFormat="1" applyFont="1" applyBorder="1" applyAlignment="1">
      <alignment horizontal="right" vertical="center" wrapText="1"/>
    </xf>
    <xf numFmtId="176" fontId="17" fillId="0" borderId="91" xfId="2" applyNumberFormat="1" applyFont="1" applyBorder="1"/>
    <xf numFmtId="0" fontId="17" fillId="0" borderId="1" xfId="0" applyFont="1" applyBorder="1"/>
    <xf numFmtId="176" fontId="17" fillId="0" borderId="92" xfId="2" applyNumberFormat="1" applyFont="1" applyBorder="1"/>
    <xf numFmtId="0" fontId="23" fillId="0" borderId="7" xfId="0" applyFont="1" applyBorder="1" applyAlignment="1">
      <alignment horizontal="center"/>
    </xf>
    <xf numFmtId="0" fontId="17" fillId="0" borderId="7" xfId="0" applyFont="1" applyBorder="1"/>
    <xf numFmtId="176" fontId="17" fillId="0" borderId="93" xfId="2" applyNumberFormat="1" applyFont="1" applyBorder="1"/>
    <xf numFmtId="0" fontId="17" fillId="0" borderId="13" xfId="0" applyFont="1" applyBorder="1"/>
    <xf numFmtId="176" fontId="0" fillId="0" borderId="84" xfId="2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22" xfId="2" applyFont="1" applyBorder="1" applyAlignment="1">
      <alignment horizontal="center" vertical="center" wrapText="1"/>
    </xf>
    <xf numFmtId="177" fontId="0" fillId="0" borderId="7" xfId="2" applyFont="1" applyBorder="1" applyAlignment="1">
      <alignment horizontal="center" vertical="center" wrapText="1"/>
    </xf>
    <xf numFmtId="178" fontId="0" fillId="0" borderId="0" xfId="0" applyNumberFormat="1" applyFill="1" applyAlignment="1">
      <alignment wrapText="1"/>
    </xf>
    <xf numFmtId="177" fontId="0" fillId="0" borderId="7" xfId="2" applyNumberFormat="1" applyFont="1" applyBorder="1"/>
    <xf numFmtId="0" fontId="19" fillId="0" borderId="24" xfId="0" applyFont="1" applyBorder="1"/>
    <xf numFmtId="178" fontId="0" fillId="0" borderId="13" xfId="2" applyNumberFormat="1" applyFont="1" applyBorder="1"/>
    <xf numFmtId="178" fontId="0" fillId="0" borderId="23" xfId="2" applyNumberFormat="1" applyFont="1" applyBorder="1"/>
    <xf numFmtId="0" fontId="0" fillId="0" borderId="47" xfId="0" applyBorder="1" applyAlignment="1">
      <alignment horizontal="center"/>
    </xf>
    <xf numFmtId="0" fontId="0" fillId="0" borderId="94" xfId="0" applyBorder="1" applyAlignment="1">
      <alignment horizontal="center"/>
    </xf>
    <xf numFmtId="178" fontId="29" fillId="0" borderId="47" xfId="0" applyNumberFormat="1" applyFont="1" applyBorder="1" applyAlignment="1">
      <alignment horizontal="center"/>
    </xf>
    <xf numFmtId="0" fontId="29" fillId="0" borderId="94" xfId="0" applyFont="1" applyBorder="1" applyAlignment="1">
      <alignment horizontal="center"/>
    </xf>
    <xf numFmtId="178" fontId="0" fillId="0" borderId="25" xfId="0" applyNumberFormat="1" applyBorder="1"/>
    <xf numFmtId="177" fontId="2" fillId="3" borderId="84" xfId="2" applyNumberFormat="1" applyFont="1" applyFill="1" applyBorder="1"/>
    <xf numFmtId="178" fontId="0" fillId="0" borderId="13" xfId="0" applyNumberFormat="1" applyBorder="1"/>
    <xf numFmtId="178" fontId="0" fillId="0" borderId="24" xfId="0" applyNumberFormat="1" applyBorder="1"/>
    <xf numFmtId="177" fontId="2" fillId="3" borderId="89" xfId="2" applyNumberFormat="1" applyFont="1" applyFill="1" applyBorder="1"/>
    <xf numFmtId="177" fontId="2" fillId="8" borderId="90" xfId="2" applyNumberFormat="1" applyFont="1" applyFill="1" applyBorder="1"/>
    <xf numFmtId="177" fontId="0" fillId="0" borderId="0" xfId="2" applyFont="1"/>
    <xf numFmtId="0" fontId="29" fillId="0" borderId="7" xfId="0" applyFont="1" applyBorder="1" applyAlignment="1">
      <alignment horizontal="center" vertical="center" wrapText="1"/>
    </xf>
    <xf numFmtId="176" fontId="0" fillId="0" borderId="89" xfId="2" applyNumberFormat="1" applyFont="1" applyBorder="1" applyAlignment="1">
      <alignment horizontal="right" vertical="center" wrapText="1"/>
    </xf>
    <xf numFmtId="177" fontId="0" fillId="0" borderId="13" xfId="2" applyFont="1" applyBorder="1" applyAlignment="1">
      <alignment horizontal="center" vertical="center" wrapText="1"/>
    </xf>
    <xf numFmtId="177" fontId="0" fillId="0" borderId="24" xfId="2" applyFont="1" applyBorder="1" applyAlignment="1">
      <alignment horizontal="center" vertical="center" wrapText="1"/>
    </xf>
    <xf numFmtId="176" fontId="0" fillId="0" borderId="90" xfId="2" applyNumberFormat="1" applyFont="1" applyBorder="1" applyAlignment="1">
      <alignment horizontal="right" vertical="center" wrapText="1"/>
    </xf>
    <xf numFmtId="177" fontId="0" fillId="0" borderId="25" xfId="2" applyFont="1" applyBorder="1" applyAlignment="1">
      <alignment horizontal="center" vertical="center" wrapText="1"/>
    </xf>
    <xf numFmtId="177" fontId="0" fillId="0" borderId="27" xfId="2" applyFont="1" applyBorder="1" applyAlignment="1">
      <alignment horizontal="center" vertical="center" wrapText="1"/>
    </xf>
    <xf numFmtId="180" fontId="2" fillId="6" borderId="57" xfId="0" applyNumberFormat="1" applyFont="1" applyFill="1" applyBorder="1" applyAlignment="1" quotePrefix="1">
      <alignment horizontal="center"/>
    </xf>
    <xf numFmtId="180" fontId="2" fillId="10" borderId="56" xfId="0" applyNumberFormat="1" applyFont="1" applyFill="1" applyBorder="1" applyAlignment="1" quotePrefix="1">
      <alignment horizontal="center"/>
    </xf>
    <xf numFmtId="180" fontId="2" fillId="8" borderId="57" xfId="0" applyNumberFormat="1" applyFont="1" applyFill="1" applyBorder="1" applyAlignment="1" quotePrefix="1">
      <alignment horizontal="center"/>
    </xf>
    <xf numFmtId="180" fontId="2" fillId="5" borderId="57" xfId="0" applyNumberFormat="1" applyFont="1" applyFill="1" applyBorder="1" applyAlignment="1" quotePrefix="1">
      <alignment horizontal="center"/>
    </xf>
    <xf numFmtId="180" fontId="2" fillId="10" borderId="55" xfId="0" applyNumberFormat="1" applyFont="1" applyFill="1" applyBorder="1" applyAlignment="1" quotePrefix="1">
      <alignment horizont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Normal_Komposisi" xfId="50"/>
  </cellStyles>
  <tableStyles count="0" defaultTableStyle="TableStyleMedium2"/>
  <colors>
    <mruColors>
      <color rgb="0099FF99"/>
      <color rgb="0066FF33"/>
      <color rgb="00FF9900"/>
      <color rgb="00FF3300"/>
      <color rgb="00FFFF00"/>
      <color rgb="00CCFF99"/>
      <color rgb="00FF66FF"/>
      <color rgb="00FF0066"/>
      <color rgb="00FF6699"/>
      <color rgb="00FF505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%20Lap%20Mingguan%20per%20Afdeling%20Januari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LOPELTHIS"/>
      <sheetName val="BLISTER BLIGHT"/>
      <sheetName val="Serangan Hama PEB 2010-2019"/>
      <sheetName val="Ketersediaan Alat Peb-20"/>
      <sheetName val="MI"/>
      <sheetName val="MII"/>
      <sheetName val="MIII"/>
      <sheetName val="MIV"/>
      <sheetName val="MV"/>
      <sheetName val="Sheet1"/>
      <sheetName val="Sheet2"/>
    </sheetNames>
    <sheetDataSet>
      <sheetData sheetId="0">
        <row r="23">
          <cell r="AB23">
            <v>148.02</v>
          </cell>
        </row>
        <row r="23">
          <cell r="AH23">
            <v>21.1</v>
          </cell>
        </row>
        <row r="24">
          <cell r="AB24">
            <v>141.72</v>
          </cell>
        </row>
        <row r="24">
          <cell r="AH24">
            <v>26.79</v>
          </cell>
        </row>
        <row r="25">
          <cell r="AB25">
            <v>120.96</v>
          </cell>
        </row>
        <row r="25">
          <cell r="AH25">
            <v>18.17</v>
          </cell>
        </row>
      </sheetData>
      <sheetData sheetId="1">
        <row r="23">
          <cell r="AB23">
            <v>218.4</v>
          </cell>
        </row>
        <row r="23">
          <cell r="AH23">
            <v>35.48</v>
          </cell>
        </row>
        <row r="24">
          <cell r="AB24">
            <v>115.44</v>
          </cell>
        </row>
        <row r="24">
          <cell r="AH24">
            <v>5</v>
          </cell>
        </row>
        <row r="25">
          <cell r="AB25">
            <v>33.76</v>
          </cell>
        </row>
        <row r="25">
          <cell r="AH25">
            <v>7.01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9" tint="-0.249977111117893"/>
  </sheetPr>
  <dimension ref="B2:AR93"/>
  <sheetViews>
    <sheetView workbookViewId="0">
      <pane xSplit="4" ySplit="6" topLeftCell="E41" activePane="bottomRight" state="frozen"/>
      <selection/>
      <selection pane="topRight"/>
      <selection pane="bottomLeft"/>
      <selection pane="bottomRight" activeCell="B85" sqref="B85:G93"/>
    </sheetView>
  </sheetViews>
  <sheetFormatPr defaultColWidth="9" defaultRowHeight="15"/>
  <cols>
    <col min="1" max="1" width="2" customWidth="1"/>
    <col min="2" max="2" width="4.71428571428571" customWidth="1"/>
    <col min="3" max="3" width="5.14285714285714" style="117" customWidth="1"/>
    <col min="4" max="4" width="8.28571428571429" customWidth="1"/>
    <col min="5" max="5" width="6.28571428571429" customWidth="1"/>
    <col min="6" max="8" width="5.57142857142857" customWidth="1"/>
    <col min="9" max="9" width="6.42857142857143" customWidth="1"/>
    <col min="10" max="13" width="5.57142857142857" customWidth="1"/>
    <col min="14" max="14" width="6.71428571428571" customWidth="1"/>
    <col min="15" max="15" width="5" customWidth="1"/>
    <col min="16" max="18" width="5.57142857142857" customWidth="1"/>
    <col min="19" max="19" width="6" customWidth="1"/>
    <col min="20" max="20" width="5.57142857142857" customWidth="1"/>
    <col min="21" max="21" width="6.57142857142857" customWidth="1"/>
    <col min="22" max="25" width="5.85714285714286" customWidth="1"/>
    <col min="26" max="27" width="6.85714285714286" customWidth="1"/>
    <col min="28" max="29" width="7.57142857142857" customWidth="1"/>
    <col min="30" max="30" width="8.14285714285714" style="605" customWidth="1"/>
    <col min="31" max="32" width="5.85714285714286" customWidth="1"/>
    <col min="33" max="33" width="6.85714285714286" customWidth="1"/>
    <col min="34" max="34" width="7.85714285714286" customWidth="1"/>
    <col min="35" max="35" width="7.71428571428571" style="606" customWidth="1"/>
    <col min="36" max="36" width="15.2857142857143" style="361" customWidth="1"/>
    <col min="37" max="37" width="23" style="361" customWidth="1"/>
    <col min="38" max="38" width="9.57142857142857" customWidth="1"/>
    <col min="39" max="41" width="9.14285714285714" hidden="1" customWidth="1"/>
    <col min="42" max="43" width="9.57142857142857" customWidth="1"/>
    <col min="44" max="44" width="9.14285714285714" customWidth="1"/>
  </cols>
  <sheetData>
    <row r="2" ht="18.75" spans="2:37">
      <c r="B2" s="189" t="s">
        <v>0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</row>
    <row r="3" ht="15.75"/>
    <row r="4" customHeight="1" spans="2:37">
      <c r="B4" s="3" t="s">
        <v>1</v>
      </c>
      <c r="C4" s="4" t="s">
        <v>2</v>
      </c>
      <c r="D4" s="607"/>
      <c r="E4" s="6" t="s">
        <v>3</v>
      </c>
      <c r="F4" s="608" t="s">
        <v>4</v>
      </c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88"/>
      <c r="AD4" s="689" t="s">
        <v>5</v>
      </c>
      <c r="AE4" s="464" t="s">
        <v>6</v>
      </c>
      <c r="AF4" s="465"/>
      <c r="AG4" s="464" t="s">
        <v>7</v>
      </c>
      <c r="AH4" s="465"/>
      <c r="AI4" s="719" t="s">
        <v>8</v>
      </c>
      <c r="AJ4" s="720" t="s">
        <v>9</v>
      </c>
      <c r="AK4" s="721" t="s">
        <v>10</v>
      </c>
    </row>
    <row r="5" s="1" customFormat="1" ht="29.25" customHeight="1" spans="2:39">
      <c r="B5" s="9"/>
      <c r="C5" s="10"/>
      <c r="D5" s="610"/>
      <c r="E5" s="12"/>
      <c r="F5" s="611" t="s">
        <v>11</v>
      </c>
      <c r="G5" s="612"/>
      <c r="H5" s="612"/>
      <c r="I5" s="645"/>
      <c r="J5" s="611" t="s">
        <v>12</v>
      </c>
      <c r="K5" s="612"/>
      <c r="L5" s="612"/>
      <c r="M5" s="645"/>
      <c r="N5" s="611" t="s">
        <v>13</v>
      </c>
      <c r="O5" s="612"/>
      <c r="P5" s="612"/>
      <c r="Q5" s="645"/>
      <c r="R5" s="611" t="s">
        <v>14</v>
      </c>
      <c r="S5" s="612"/>
      <c r="T5" s="612"/>
      <c r="U5" s="645"/>
      <c r="V5" s="611" t="s">
        <v>15</v>
      </c>
      <c r="W5" s="612"/>
      <c r="X5" s="612"/>
      <c r="Y5" s="645"/>
      <c r="Z5" s="690" t="s">
        <v>16</v>
      </c>
      <c r="AA5" s="691"/>
      <c r="AB5" s="611" t="s">
        <v>17</v>
      </c>
      <c r="AC5" s="645"/>
      <c r="AD5" s="692"/>
      <c r="AE5" s="521"/>
      <c r="AF5" s="522"/>
      <c r="AG5" s="521"/>
      <c r="AH5" s="522"/>
      <c r="AI5" s="722"/>
      <c r="AJ5" s="723"/>
      <c r="AK5" s="724"/>
      <c r="AM5" s="1" t="s">
        <v>18</v>
      </c>
    </row>
    <row r="6" ht="39.75" customHeight="1" spans="2:41">
      <c r="B6" s="15"/>
      <c r="C6" s="16"/>
      <c r="D6" s="613"/>
      <c r="E6" s="18"/>
      <c r="F6" s="614" t="s">
        <v>19</v>
      </c>
      <c r="G6" s="615" t="s">
        <v>20</v>
      </c>
      <c r="H6" s="615" t="s">
        <v>21</v>
      </c>
      <c r="I6" s="646" t="s">
        <v>22</v>
      </c>
      <c r="J6" s="614" t="s">
        <v>19</v>
      </c>
      <c r="K6" s="615" t="s">
        <v>20</v>
      </c>
      <c r="L6" s="615" t="s">
        <v>21</v>
      </c>
      <c r="M6" s="646" t="s">
        <v>22</v>
      </c>
      <c r="N6" s="614" t="s">
        <v>19</v>
      </c>
      <c r="O6" s="615" t="s">
        <v>20</v>
      </c>
      <c r="P6" s="615" t="s">
        <v>21</v>
      </c>
      <c r="Q6" s="646" t="s">
        <v>22</v>
      </c>
      <c r="R6" s="614" t="s">
        <v>19</v>
      </c>
      <c r="S6" s="615" t="s">
        <v>20</v>
      </c>
      <c r="T6" s="615" t="s">
        <v>21</v>
      </c>
      <c r="U6" s="646" t="s">
        <v>22</v>
      </c>
      <c r="V6" s="614" t="s">
        <v>19</v>
      </c>
      <c r="W6" s="615" t="s">
        <v>20</v>
      </c>
      <c r="X6" s="615" t="s">
        <v>21</v>
      </c>
      <c r="Y6" s="646" t="s">
        <v>22</v>
      </c>
      <c r="Z6" s="693" t="s">
        <v>23</v>
      </c>
      <c r="AA6" s="694" t="s">
        <v>24</v>
      </c>
      <c r="AB6" s="693" t="s">
        <v>19</v>
      </c>
      <c r="AC6" s="695" t="s">
        <v>20</v>
      </c>
      <c r="AD6" s="696"/>
      <c r="AE6" s="475" t="s">
        <v>25</v>
      </c>
      <c r="AF6" s="476" t="s">
        <v>26</v>
      </c>
      <c r="AG6" s="475" t="s">
        <v>27</v>
      </c>
      <c r="AH6" s="476" t="s">
        <v>28</v>
      </c>
      <c r="AI6" s="725"/>
      <c r="AJ6" s="726"/>
      <c r="AK6" s="727"/>
      <c r="AM6" s="117" t="s">
        <v>23</v>
      </c>
      <c r="AN6" s="117" t="s">
        <v>29</v>
      </c>
      <c r="AO6" s="117" t="s">
        <v>30</v>
      </c>
    </row>
    <row r="7" spans="2:44">
      <c r="B7" s="252" t="s">
        <v>31</v>
      </c>
      <c r="C7" s="253">
        <v>1</v>
      </c>
      <c r="D7" s="380" t="s">
        <v>32</v>
      </c>
      <c r="E7" s="381">
        <v>4103</v>
      </c>
      <c r="F7" s="616">
        <f>MI!AJ7</f>
        <v>0</v>
      </c>
      <c r="G7" s="617">
        <f>MI!AK7</f>
        <v>0</v>
      </c>
      <c r="H7" s="617">
        <f>MI!AM7</f>
        <v>0</v>
      </c>
      <c r="I7" s="647">
        <f>MI!AL7</f>
        <v>0</v>
      </c>
      <c r="J7" s="477">
        <f>MII!AJ7</f>
        <v>0</v>
      </c>
      <c r="K7" s="648">
        <f>MII!AK7</f>
        <v>0</v>
      </c>
      <c r="L7" s="648">
        <f>MII!AM7</f>
        <v>0</v>
      </c>
      <c r="M7" s="478">
        <f>MII!AL7</f>
        <v>0</v>
      </c>
      <c r="N7" s="477">
        <f>MIII!AJ7</f>
        <v>0</v>
      </c>
      <c r="O7" s="648">
        <f>MIII!AK7</f>
        <v>0</v>
      </c>
      <c r="P7" s="648">
        <f>MIII!AM7</f>
        <v>0</v>
      </c>
      <c r="Q7" s="478">
        <f>MIII!AL7</f>
        <v>0</v>
      </c>
      <c r="R7" s="665">
        <f>MIV!AJ7</f>
        <v>0</v>
      </c>
      <c r="S7" s="648">
        <f>MIV!AK7</f>
        <v>0</v>
      </c>
      <c r="T7" s="648">
        <f>MIV!AM7</f>
        <v>0</v>
      </c>
      <c r="U7" s="666">
        <f>MIV!AL7</f>
        <v>0</v>
      </c>
      <c r="V7" s="477">
        <f>MV!AJ7</f>
        <v>0</v>
      </c>
      <c r="W7" s="648">
        <f>MV!AK7</f>
        <v>0</v>
      </c>
      <c r="X7" s="648">
        <f>MV!AM7</f>
        <v>0</v>
      </c>
      <c r="Y7" s="478">
        <f>MV!AL7</f>
        <v>0</v>
      </c>
      <c r="Z7" s="382">
        <f>F7+J7+N7+R7+V7</f>
        <v>0</v>
      </c>
      <c r="AA7" s="442">
        <f>G7+K7+O7+S7+W7</f>
        <v>0</v>
      </c>
      <c r="AB7" s="697">
        <f>Z7</f>
        <v>0</v>
      </c>
      <c r="AC7" s="478">
        <f>AA7</f>
        <v>0</v>
      </c>
      <c r="AD7" s="698">
        <f t="shared" ref="AD7:AD44" si="0">AB7/E7*100</f>
        <v>0</v>
      </c>
      <c r="AE7" s="382">
        <f>'Ketersediaan Alat Peb-20'!P6</f>
        <v>1</v>
      </c>
      <c r="AF7" s="442">
        <f>'Ketersediaan Alat Peb-20'!V6</f>
        <v>0</v>
      </c>
      <c r="AG7" s="382">
        <f>I7+M7+Q7+U7+Y7</f>
        <v>0</v>
      </c>
      <c r="AH7" s="478">
        <f>AG7+AO7</f>
        <v>26</v>
      </c>
      <c r="AI7" s="728"/>
      <c r="AJ7" s="729" t="s">
        <v>33</v>
      </c>
      <c r="AK7" s="730"/>
      <c r="AM7" s="569">
        <v>56</v>
      </c>
      <c r="AN7" s="188">
        <v>20</v>
      </c>
      <c r="AO7" s="188">
        <v>26</v>
      </c>
      <c r="AP7" s="188"/>
      <c r="AQ7" s="569"/>
      <c r="AR7" s="569"/>
    </row>
    <row r="8" s="357" customFormat="1" spans="2:44">
      <c r="B8" s="257"/>
      <c r="C8" s="28">
        <v>2</v>
      </c>
      <c r="D8" s="407" t="s">
        <v>34</v>
      </c>
      <c r="E8" s="618">
        <v>3663.5</v>
      </c>
      <c r="F8" s="409">
        <f>MI!AJ8</f>
        <v>0</v>
      </c>
      <c r="G8" s="410">
        <f>MI!AK8</f>
        <v>0</v>
      </c>
      <c r="H8" s="410">
        <f>MI!AM8</f>
        <v>0</v>
      </c>
      <c r="I8" s="449">
        <f>MI!AL8</f>
        <v>0</v>
      </c>
      <c r="J8" s="499">
        <f>MII!AJ8</f>
        <v>0</v>
      </c>
      <c r="K8" s="649">
        <f>MII!AK8</f>
        <v>0</v>
      </c>
      <c r="L8" s="649">
        <f>MII!AM8</f>
        <v>0</v>
      </c>
      <c r="M8" s="500">
        <f>MII!AL8</f>
        <v>0</v>
      </c>
      <c r="N8" s="499">
        <f>MIII!AJ8</f>
        <v>0</v>
      </c>
      <c r="O8" s="649">
        <f>MIII!AK8</f>
        <v>0</v>
      </c>
      <c r="P8" s="649">
        <f>MIII!AM8</f>
        <v>0</v>
      </c>
      <c r="Q8" s="500">
        <f>MIII!AL8</f>
        <v>0</v>
      </c>
      <c r="R8" s="667">
        <f>MIV!AJ8</f>
        <v>0</v>
      </c>
      <c r="S8" s="649">
        <f>MIV!AK8</f>
        <v>0</v>
      </c>
      <c r="T8" s="649">
        <f>MIV!AM8</f>
        <v>0</v>
      </c>
      <c r="U8" s="668">
        <f>MIV!AL8</f>
        <v>0</v>
      </c>
      <c r="V8" s="499">
        <f>MV!AJ8</f>
        <v>0</v>
      </c>
      <c r="W8" s="649">
        <f>MV!AK8</f>
        <v>0</v>
      </c>
      <c r="X8" s="649">
        <f>MV!AM8</f>
        <v>0</v>
      </c>
      <c r="Y8" s="500">
        <f>MV!AL8</f>
        <v>0</v>
      </c>
      <c r="Z8" s="409">
        <f t="shared" ref="Z8:Z15" si="1">F8+J8+N8+R8+V8</f>
        <v>0</v>
      </c>
      <c r="AA8" s="449">
        <f t="shared" ref="AA8:AA15" si="2">G8+K8+O8+S8+W8</f>
        <v>0</v>
      </c>
      <c r="AB8" s="699">
        <f t="shared" ref="AB8:AB44" si="3">Z8</f>
        <v>0</v>
      </c>
      <c r="AC8" s="500">
        <f t="shared" ref="AC8:AC44" si="4">AA8</f>
        <v>0</v>
      </c>
      <c r="AD8" s="700">
        <f t="shared" si="0"/>
        <v>0</v>
      </c>
      <c r="AE8" s="409">
        <f>'Ketersediaan Alat Peb-20'!P7</f>
        <v>0</v>
      </c>
      <c r="AF8" s="449">
        <f>'Ketersediaan Alat Peb-20'!V7</f>
        <v>0</v>
      </c>
      <c r="AG8" s="409">
        <f t="shared" ref="AG8:AG44" si="5">I8+M8+Q8+U8+Y8</f>
        <v>0</v>
      </c>
      <c r="AH8" s="449">
        <f t="shared" ref="AH8:AH44" si="6">AG8+AO8</f>
        <v>0</v>
      </c>
      <c r="AI8" s="731"/>
      <c r="AJ8" s="732"/>
      <c r="AK8" s="733"/>
      <c r="AL8" s="734"/>
      <c r="AM8" s="735">
        <v>0</v>
      </c>
      <c r="AN8" s="735">
        <v>0</v>
      </c>
      <c r="AO8" s="735">
        <v>0</v>
      </c>
      <c r="AP8" s="735"/>
      <c r="AQ8" s="569"/>
      <c r="AR8" s="569"/>
    </row>
    <row r="9" s="604" customFormat="1" spans="2:44">
      <c r="B9" s="257"/>
      <c r="C9" s="33">
        <v>3</v>
      </c>
      <c r="D9" s="619" t="s">
        <v>35</v>
      </c>
      <c r="E9" s="620">
        <v>3435</v>
      </c>
      <c r="F9" s="621">
        <f>MI!AJ9</f>
        <v>0</v>
      </c>
      <c r="G9" s="622">
        <f>MI!AK9</f>
        <v>0</v>
      </c>
      <c r="H9" s="622">
        <f>MI!AM9</f>
        <v>0</v>
      </c>
      <c r="I9" s="650">
        <f>MI!AL9</f>
        <v>0</v>
      </c>
      <c r="J9" s="651">
        <f>MII!AJ9</f>
        <v>0</v>
      </c>
      <c r="K9" s="652">
        <f>MII!AK9</f>
        <v>0</v>
      </c>
      <c r="L9" s="652">
        <f>MII!AM9</f>
        <v>0</v>
      </c>
      <c r="M9" s="653">
        <f>MII!AL9</f>
        <v>0</v>
      </c>
      <c r="N9" s="651">
        <f>MIII!AJ9</f>
        <v>0</v>
      </c>
      <c r="O9" s="652">
        <f>MIII!AK9</f>
        <v>0</v>
      </c>
      <c r="P9" s="652">
        <f>MIII!AM9</f>
        <v>0</v>
      </c>
      <c r="Q9" s="653">
        <f>MIII!AL9</f>
        <v>0</v>
      </c>
      <c r="R9" s="669">
        <f>MIV!AJ9</f>
        <v>0</v>
      </c>
      <c r="S9" s="652">
        <f>MIV!AK9</f>
        <v>0</v>
      </c>
      <c r="T9" s="652">
        <f>MIV!AM9</f>
        <v>0</v>
      </c>
      <c r="U9" s="670">
        <f>MIV!AL9</f>
        <v>0</v>
      </c>
      <c r="V9" s="651">
        <f>MV!AJ9</f>
        <v>0</v>
      </c>
      <c r="W9" s="652">
        <f>MV!AK9</f>
        <v>0</v>
      </c>
      <c r="X9" s="652">
        <f>MV!AM9</f>
        <v>0</v>
      </c>
      <c r="Y9" s="653">
        <f>MV!AL9</f>
        <v>0</v>
      </c>
      <c r="Z9" s="621">
        <f t="shared" si="1"/>
        <v>0</v>
      </c>
      <c r="AA9" s="650">
        <f t="shared" si="2"/>
        <v>0</v>
      </c>
      <c r="AB9" s="701">
        <f t="shared" si="3"/>
        <v>0</v>
      </c>
      <c r="AC9" s="653">
        <f t="shared" si="4"/>
        <v>0</v>
      </c>
      <c r="AD9" s="702">
        <f t="shared" si="0"/>
        <v>0</v>
      </c>
      <c r="AE9" s="621">
        <f>'Ketersediaan Alat Peb-20'!P8</f>
        <v>3</v>
      </c>
      <c r="AF9" s="650">
        <f>'Ketersediaan Alat Peb-20'!V8</f>
        <v>0</v>
      </c>
      <c r="AG9" s="621">
        <f t="shared" si="5"/>
        <v>0</v>
      </c>
      <c r="AH9" s="650">
        <f t="shared" si="6"/>
        <v>730.88</v>
      </c>
      <c r="AI9" s="731"/>
      <c r="AJ9" s="736" t="s">
        <v>36</v>
      </c>
      <c r="AK9" s="737"/>
      <c r="AM9" s="738">
        <v>649</v>
      </c>
      <c r="AN9" s="738">
        <v>475</v>
      </c>
      <c r="AO9" s="738">
        <v>730.88</v>
      </c>
      <c r="AP9" s="738"/>
      <c r="AQ9" s="569"/>
      <c r="AR9" s="569"/>
    </row>
    <row r="10" spans="2:44">
      <c r="B10" s="257"/>
      <c r="C10" s="36">
        <v>4</v>
      </c>
      <c r="D10" s="384" t="s">
        <v>37</v>
      </c>
      <c r="E10" s="385">
        <v>2052</v>
      </c>
      <c r="F10" s="386">
        <f>MI!AJ10</f>
        <v>0</v>
      </c>
      <c r="G10" s="387">
        <f>MI!AK10</f>
        <v>0</v>
      </c>
      <c r="H10" s="387">
        <f>MI!AM10</f>
        <v>0</v>
      </c>
      <c r="I10" s="443">
        <f>MI!AL10</f>
        <v>0</v>
      </c>
      <c r="J10" s="482">
        <f>MII!AJ10</f>
        <v>0</v>
      </c>
      <c r="K10" s="447">
        <f>MII!AK10</f>
        <v>0</v>
      </c>
      <c r="L10" s="447">
        <f>MII!AM10</f>
        <v>0</v>
      </c>
      <c r="M10" s="483">
        <f>MII!AL10</f>
        <v>0</v>
      </c>
      <c r="N10" s="482">
        <f>MIII!AJ10</f>
        <v>0</v>
      </c>
      <c r="O10" s="447">
        <f>MIII!AK10</f>
        <v>0</v>
      </c>
      <c r="P10" s="447">
        <f>MIII!AM10</f>
        <v>0</v>
      </c>
      <c r="Q10" s="483">
        <f>MIII!AL10</f>
        <v>0</v>
      </c>
      <c r="R10" s="671">
        <f>MIV!AJ10</f>
        <v>0</v>
      </c>
      <c r="S10" s="447">
        <f>MIV!AK10</f>
        <v>0</v>
      </c>
      <c r="T10" s="447">
        <f>MIV!AM10</f>
        <v>0</v>
      </c>
      <c r="U10" s="672">
        <f>MIV!AL10</f>
        <v>0</v>
      </c>
      <c r="V10" s="482">
        <f>MV!AJ10</f>
        <v>0</v>
      </c>
      <c r="W10" s="447">
        <f>MV!AK10</f>
        <v>0</v>
      </c>
      <c r="X10" s="447">
        <f>MV!AM10</f>
        <v>0</v>
      </c>
      <c r="Y10" s="483">
        <f>MV!AL10</f>
        <v>0</v>
      </c>
      <c r="Z10" s="386">
        <f t="shared" si="1"/>
        <v>0</v>
      </c>
      <c r="AA10" s="443">
        <f t="shared" si="2"/>
        <v>0</v>
      </c>
      <c r="AB10" s="703">
        <f t="shared" si="3"/>
        <v>0</v>
      </c>
      <c r="AC10" s="483">
        <f t="shared" si="4"/>
        <v>0</v>
      </c>
      <c r="AD10" s="704">
        <f t="shared" si="0"/>
        <v>0</v>
      </c>
      <c r="AE10" s="386">
        <f>'Ketersediaan Alat Peb-20'!P9</f>
        <v>0</v>
      </c>
      <c r="AF10" s="443">
        <f>'Ketersediaan Alat Peb-20'!V9</f>
        <v>0</v>
      </c>
      <c r="AG10" s="386">
        <f t="shared" si="5"/>
        <v>0</v>
      </c>
      <c r="AH10" s="443">
        <f t="shared" si="6"/>
        <v>0</v>
      </c>
      <c r="AI10" s="731"/>
      <c r="AJ10" s="732"/>
      <c r="AK10" s="733"/>
      <c r="AM10" s="188">
        <v>0</v>
      </c>
      <c r="AN10" s="188">
        <v>0</v>
      </c>
      <c r="AO10" s="188">
        <v>0</v>
      </c>
      <c r="AP10" s="188"/>
      <c r="AQ10" s="569"/>
      <c r="AR10" s="569"/>
    </row>
    <row r="11" spans="2:44">
      <c r="B11" s="257"/>
      <c r="C11" s="36">
        <v>5</v>
      </c>
      <c r="D11" s="384" t="s">
        <v>38</v>
      </c>
      <c r="E11" s="385">
        <v>4952</v>
      </c>
      <c r="F11" s="386">
        <f>MI!AJ11</f>
        <v>0</v>
      </c>
      <c r="G11" s="387">
        <f>MI!AK11</f>
        <v>0</v>
      </c>
      <c r="H11" s="387">
        <f>MI!AM11</f>
        <v>0</v>
      </c>
      <c r="I11" s="443">
        <f>MI!AL11</f>
        <v>0</v>
      </c>
      <c r="J11" s="482">
        <f>MII!AJ11</f>
        <v>0</v>
      </c>
      <c r="K11" s="447">
        <f>MII!AK11</f>
        <v>0</v>
      </c>
      <c r="L11" s="447">
        <f>MII!AM11</f>
        <v>0</v>
      </c>
      <c r="M11" s="483">
        <f>MII!AL11</f>
        <v>0</v>
      </c>
      <c r="N11" s="482">
        <f>MIII!AJ11</f>
        <v>0</v>
      </c>
      <c r="O11" s="447">
        <f>MIII!AK11</f>
        <v>0</v>
      </c>
      <c r="P11" s="447">
        <f>MIII!AM11</f>
        <v>0</v>
      </c>
      <c r="Q11" s="483">
        <f>MIII!AL11</f>
        <v>0</v>
      </c>
      <c r="R11" s="671">
        <f>MIV!AJ11</f>
        <v>0</v>
      </c>
      <c r="S11" s="447">
        <f>MIV!AK11</f>
        <v>0</v>
      </c>
      <c r="T11" s="447">
        <f>MIV!AM11</f>
        <v>0</v>
      </c>
      <c r="U11" s="672">
        <f>MIV!AL11</f>
        <v>0</v>
      </c>
      <c r="V11" s="482">
        <f>MV!AJ11</f>
        <v>0</v>
      </c>
      <c r="W11" s="447">
        <f>MV!AK11</f>
        <v>0</v>
      </c>
      <c r="X11" s="447">
        <f>MV!AM11</f>
        <v>0</v>
      </c>
      <c r="Y11" s="483">
        <f>MV!AL11</f>
        <v>0</v>
      </c>
      <c r="Z11" s="386">
        <f t="shared" si="1"/>
        <v>0</v>
      </c>
      <c r="AA11" s="443">
        <f t="shared" si="2"/>
        <v>0</v>
      </c>
      <c r="AB11" s="703">
        <f t="shared" si="3"/>
        <v>0</v>
      </c>
      <c r="AC11" s="483">
        <f t="shared" si="4"/>
        <v>0</v>
      </c>
      <c r="AD11" s="704">
        <f t="shared" si="0"/>
        <v>0</v>
      </c>
      <c r="AE11" s="386">
        <f>'Ketersediaan Alat Peb-20'!P10</f>
        <v>1</v>
      </c>
      <c r="AF11" s="443">
        <f>'Ketersediaan Alat Peb-20'!V10</f>
        <v>0</v>
      </c>
      <c r="AG11" s="386">
        <f t="shared" si="5"/>
        <v>0</v>
      </c>
      <c r="AH11" s="443">
        <f t="shared" si="6"/>
        <v>0</v>
      </c>
      <c r="AI11" s="731">
        <v>38</v>
      </c>
      <c r="AJ11" s="732"/>
      <c r="AK11" s="733"/>
      <c r="AM11" s="188">
        <v>0</v>
      </c>
      <c r="AN11" s="188">
        <v>0</v>
      </c>
      <c r="AO11" s="188">
        <v>0</v>
      </c>
      <c r="AP11" s="188"/>
      <c r="AQ11" s="569"/>
      <c r="AR11" s="569"/>
    </row>
    <row r="12" spans="2:44">
      <c r="B12" s="257"/>
      <c r="C12" s="36">
        <v>6</v>
      </c>
      <c r="D12" s="384" t="s">
        <v>39</v>
      </c>
      <c r="E12" s="385">
        <v>7125</v>
      </c>
      <c r="F12" s="386">
        <f>MI!AJ12</f>
        <v>0</v>
      </c>
      <c r="G12" s="387">
        <f>MI!AK12</f>
        <v>0</v>
      </c>
      <c r="H12" s="387">
        <f>MI!AM12</f>
        <v>0</v>
      </c>
      <c r="I12" s="443">
        <f>MI!AL12</f>
        <v>0</v>
      </c>
      <c r="J12" s="482">
        <f>MII!AJ12</f>
        <v>0</v>
      </c>
      <c r="K12" s="447">
        <f>MII!AK12</f>
        <v>0</v>
      </c>
      <c r="L12" s="447">
        <f>MII!AM12</f>
        <v>0</v>
      </c>
      <c r="M12" s="483">
        <f>MII!AL12</f>
        <v>0</v>
      </c>
      <c r="N12" s="482">
        <f>MIII!AJ12</f>
        <v>0</v>
      </c>
      <c r="O12" s="447">
        <f>MIII!AK12</f>
        <v>0</v>
      </c>
      <c r="P12" s="447">
        <f>MIII!AM12</f>
        <v>0</v>
      </c>
      <c r="Q12" s="483">
        <f>MIII!AL12</f>
        <v>0</v>
      </c>
      <c r="R12" s="671">
        <f>MIV!AJ12</f>
        <v>0</v>
      </c>
      <c r="S12" s="447">
        <f>MIV!AK12</f>
        <v>0</v>
      </c>
      <c r="T12" s="447">
        <f>MIV!AM12</f>
        <v>0</v>
      </c>
      <c r="U12" s="672">
        <f>MIV!AL12</f>
        <v>0</v>
      </c>
      <c r="V12" s="482">
        <f>MV!AJ12</f>
        <v>0</v>
      </c>
      <c r="W12" s="447">
        <f>MV!AK12</f>
        <v>0</v>
      </c>
      <c r="X12" s="447">
        <f>MV!AM12</f>
        <v>0</v>
      </c>
      <c r="Y12" s="483">
        <f>MV!AL12</f>
        <v>0</v>
      </c>
      <c r="Z12" s="386">
        <f t="shared" si="1"/>
        <v>0</v>
      </c>
      <c r="AA12" s="443">
        <f t="shared" si="2"/>
        <v>0</v>
      </c>
      <c r="AB12" s="703">
        <f t="shared" si="3"/>
        <v>0</v>
      </c>
      <c r="AC12" s="483">
        <f t="shared" si="4"/>
        <v>0</v>
      </c>
      <c r="AD12" s="704">
        <f t="shared" si="0"/>
        <v>0</v>
      </c>
      <c r="AE12" s="386">
        <f>'Ketersediaan Alat Peb-20'!P11</f>
        <v>0</v>
      </c>
      <c r="AF12" s="443">
        <f>'Ketersediaan Alat Peb-20'!V11</f>
        <v>5</v>
      </c>
      <c r="AG12" s="386">
        <f t="shared" si="5"/>
        <v>0</v>
      </c>
      <c r="AH12" s="443">
        <f t="shared" si="6"/>
        <v>0</v>
      </c>
      <c r="AI12" s="731"/>
      <c r="AJ12" s="732"/>
      <c r="AK12" s="733"/>
      <c r="AM12" s="188">
        <v>0</v>
      </c>
      <c r="AN12" s="188">
        <v>0</v>
      </c>
      <c r="AO12" s="188">
        <v>0</v>
      </c>
      <c r="AP12" s="188"/>
      <c r="AQ12" s="569"/>
      <c r="AR12" s="569"/>
    </row>
    <row r="13" spans="2:44">
      <c r="B13" s="257"/>
      <c r="C13" s="262">
        <v>7</v>
      </c>
      <c r="D13" s="380" t="s">
        <v>40</v>
      </c>
      <c r="E13" s="381">
        <v>2675.17</v>
      </c>
      <c r="F13" s="386">
        <f>MI!AJ13</f>
        <v>0</v>
      </c>
      <c r="G13" s="387">
        <f>MI!AK13</f>
        <v>0</v>
      </c>
      <c r="H13" s="387">
        <f>MI!AM13</f>
        <v>0</v>
      </c>
      <c r="I13" s="443">
        <f>MI!AL13</f>
        <v>0</v>
      </c>
      <c r="J13" s="482">
        <f>MII!AJ13</f>
        <v>0</v>
      </c>
      <c r="K13" s="447">
        <f>MII!AK13</f>
        <v>0</v>
      </c>
      <c r="L13" s="447">
        <f>MII!AM13</f>
        <v>0</v>
      </c>
      <c r="M13" s="483">
        <f>MII!AL13</f>
        <v>0</v>
      </c>
      <c r="N13" s="482">
        <f>MIII!AJ13</f>
        <v>0</v>
      </c>
      <c r="O13" s="447">
        <f>MIII!AK13</f>
        <v>0</v>
      </c>
      <c r="P13" s="447">
        <f>MIII!AM13</f>
        <v>0</v>
      </c>
      <c r="Q13" s="483">
        <f>MIII!AL13</f>
        <v>0</v>
      </c>
      <c r="R13" s="671">
        <f>MIV!AJ13</f>
        <v>0</v>
      </c>
      <c r="S13" s="447">
        <f>MIV!AK13</f>
        <v>0</v>
      </c>
      <c r="T13" s="447">
        <f>MIV!AM13</f>
        <v>0</v>
      </c>
      <c r="U13" s="672">
        <f>MIV!AL13</f>
        <v>0</v>
      </c>
      <c r="V13" s="482">
        <f>MV!AJ13</f>
        <v>0</v>
      </c>
      <c r="W13" s="447">
        <f>MV!AK13</f>
        <v>0</v>
      </c>
      <c r="X13" s="447">
        <f>MV!AM13</f>
        <v>0</v>
      </c>
      <c r="Y13" s="483">
        <f>MV!AL13</f>
        <v>0</v>
      </c>
      <c r="Z13" s="386">
        <f t="shared" si="1"/>
        <v>0</v>
      </c>
      <c r="AA13" s="443">
        <f t="shared" si="2"/>
        <v>0</v>
      </c>
      <c r="AB13" s="703">
        <f t="shared" si="3"/>
        <v>0</v>
      </c>
      <c r="AC13" s="483">
        <f t="shared" si="4"/>
        <v>0</v>
      </c>
      <c r="AD13" s="704">
        <f t="shared" si="0"/>
        <v>0</v>
      </c>
      <c r="AE13" s="386">
        <f>'Ketersediaan Alat Peb-20'!P12</f>
        <v>0</v>
      </c>
      <c r="AF13" s="443">
        <f>'Ketersediaan Alat Peb-20'!V12</f>
        <v>0</v>
      </c>
      <c r="AG13" s="386">
        <f t="shared" si="5"/>
        <v>0</v>
      </c>
      <c r="AH13" s="443">
        <f t="shared" si="6"/>
        <v>0</v>
      </c>
      <c r="AI13" s="731"/>
      <c r="AJ13" s="732"/>
      <c r="AK13" s="733"/>
      <c r="AM13" s="188">
        <v>0</v>
      </c>
      <c r="AN13" s="188">
        <v>0</v>
      </c>
      <c r="AO13" s="188">
        <v>0</v>
      </c>
      <c r="AP13" s="188"/>
      <c r="AQ13" s="569"/>
      <c r="AR13" s="569"/>
    </row>
    <row r="14" spans="2:44">
      <c r="B14" s="257"/>
      <c r="C14" s="36">
        <v>8</v>
      </c>
      <c r="D14" s="384" t="s">
        <v>41</v>
      </c>
      <c r="E14" s="385">
        <v>2206</v>
      </c>
      <c r="F14" s="386">
        <f>MI!AJ14</f>
        <v>0</v>
      </c>
      <c r="G14" s="387">
        <f>MI!AK14</f>
        <v>0</v>
      </c>
      <c r="H14" s="387">
        <f>MI!AM14</f>
        <v>0</v>
      </c>
      <c r="I14" s="443">
        <f>MI!AL14</f>
        <v>0</v>
      </c>
      <c r="J14" s="482">
        <f>MII!AJ14</f>
        <v>0</v>
      </c>
      <c r="K14" s="447">
        <f>MII!AK14</f>
        <v>0</v>
      </c>
      <c r="L14" s="447">
        <f>MII!AM14</f>
        <v>0</v>
      </c>
      <c r="M14" s="483">
        <f>MII!AL14</f>
        <v>0</v>
      </c>
      <c r="N14" s="482">
        <f>MIII!AJ14</f>
        <v>0</v>
      </c>
      <c r="O14" s="447">
        <f>MIII!AK14</f>
        <v>0</v>
      </c>
      <c r="P14" s="447">
        <f>MIII!AM14</f>
        <v>0</v>
      </c>
      <c r="Q14" s="483">
        <f>MIII!AL14</f>
        <v>0</v>
      </c>
      <c r="R14" s="671">
        <f>MIV!AJ14</f>
        <v>0</v>
      </c>
      <c r="S14" s="447">
        <f>MIV!AK14</f>
        <v>0</v>
      </c>
      <c r="T14" s="447">
        <f>MIV!AM14</f>
        <v>0</v>
      </c>
      <c r="U14" s="672">
        <f>MIV!AL14</f>
        <v>0</v>
      </c>
      <c r="V14" s="482">
        <f>MV!AJ14</f>
        <v>0</v>
      </c>
      <c r="W14" s="447">
        <f>MV!AK14</f>
        <v>0</v>
      </c>
      <c r="X14" s="447">
        <f>MV!AM14</f>
        <v>0</v>
      </c>
      <c r="Y14" s="483">
        <f>MV!AL14</f>
        <v>0</v>
      </c>
      <c r="Z14" s="386">
        <f t="shared" si="1"/>
        <v>0</v>
      </c>
      <c r="AA14" s="443">
        <f t="shared" si="2"/>
        <v>0</v>
      </c>
      <c r="AB14" s="703">
        <f t="shared" si="3"/>
        <v>0</v>
      </c>
      <c r="AC14" s="483">
        <f t="shared" si="4"/>
        <v>0</v>
      </c>
      <c r="AD14" s="704">
        <f t="shared" si="0"/>
        <v>0</v>
      </c>
      <c r="AE14" s="386">
        <f>'Ketersediaan Alat Peb-20'!P13</f>
        <v>0</v>
      </c>
      <c r="AF14" s="443">
        <f>'Ketersediaan Alat Peb-20'!V13</f>
        <v>4</v>
      </c>
      <c r="AG14" s="386">
        <f t="shared" si="5"/>
        <v>0</v>
      </c>
      <c r="AH14" s="443">
        <f t="shared" si="6"/>
        <v>0</v>
      </c>
      <c r="AI14" s="731"/>
      <c r="AJ14" s="732"/>
      <c r="AK14" s="733"/>
      <c r="AM14" s="188">
        <v>0</v>
      </c>
      <c r="AN14" s="188">
        <v>0</v>
      </c>
      <c r="AO14" s="188">
        <v>0</v>
      </c>
      <c r="AP14" s="188"/>
      <c r="AQ14" s="569"/>
      <c r="AR14" s="569"/>
    </row>
    <row r="15" ht="15.75" spans="2:44">
      <c r="B15" s="261"/>
      <c r="C15" s="36">
        <v>9</v>
      </c>
      <c r="D15" s="384" t="s">
        <v>42</v>
      </c>
      <c r="E15" s="393">
        <v>1832</v>
      </c>
      <c r="F15" s="394">
        <f>MI!AJ15</f>
        <v>0</v>
      </c>
      <c r="G15" s="395">
        <f>MI!AK15</f>
        <v>0</v>
      </c>
      <c r="H15" s="395">
        <f>MI!AM15</f>
        <v>0</v>
      </c>
      <c r="I15" s="445">
        <f>MI!AL15</f>
        <v>0</v>
      </c>
      <c r="J15" s="489">
        <f>MII!AJ15</f>
        <v>0</v>
      </c>
      <c r="K15" s="654">
        <f>MII!AK15</f>
        <v>0</v>
      </c>
      <c r="L15" s="654">
        <f>MII!AM15</f>
        <v>0</v>
      </c>
      <c r="M15" s="490">
        <f>MII!AL15</f>
        <v>0</v>
      </c>
      <c r="N15" s="489">
        <f>MIII!AJ15</f>
        <v>0</v>
      </c>
      <c r="O15" s="654">
        <f>MIII!AK15</f>
        <v>0</v>
      </c>
      <c r="P15" s="654">
        <f>MIII!AM15</f>
        <v>0</v>
      </c>
      <c r="Q15" s="490">
        <f>MIII!AL15</f>
        <v>0</v>
      </c>
      <c r="R15" s="673">
        <f>MIV!AJ15</f>
        <v>0</v>
      </c>
      <c r="S15" s="654">
        <f>MIV!AK15</f>
        <v>0</v>
      </c>
      <c r="T15" s="654">
        <f>MIV!AM15</f>
        <v>0</v>
      </c>
      <c r="U15" s="674">
        <f>MIV!AL15</f>
        <v>0</v>
      </c>
      <c r="V15" s="489">
        <f>MV!AJ15</f>
        <v>0</v>
      </c>
      <c r="W15" s="654">
        <f>MV!AK15</f>
        <v>0</v>
      </c>
      <c r="X15" s="654">
        <f>MV!AM15</f>
        <v>0</v>
      </c>
      <c r="Y15" s="490">
        <f>MV!AL15</f>
        <v>0</v>
      </c>
      <c r="Z15" s="394">
        <f t="shared" si="1"/>
        <v>0</v>
      </c>
      <c r="AA15" s="445">
        <f t="shared" si="2"/>
        <v>0</v>
      </c>
      <c r="AB15" s="705">
        <f t="shared" si="3"/>
        <v>0</v>
      </c>
      <c r="AC15" s="490">
        <f t="shared" si="4"/>
        <v>0</v>
      </c>
      <c r="AD15" s="706">
        <f t="shared" si="0"/>
        <v>0</v>
      </c>
      <c r="AE15" s="394">
        <f>'Ketersediaan Alat Peb-20'!P14</f>
        <v>0</v>
      </c>
      <c r="AF15" s="445">
        <f>'Ketersediaan Alat Peb-20'!V14</f>
        <v>0</v>
      </c>
      <c r="AG15" s="394">
        <f t="shared" si="5"/>
        <v>0</v>
      </c>
      <c r="AH15" s="445">
        <f t="shared" si="6"/>
        <v>0</v>
      </c>
      <c r="AI15" s="739"/>
      <c r="AJ15" s="740"/>
      <c r="AK15" s="741"/>
      <c r="AM15" s="188">
        <v>0</v>
      </c>
      <c r="AN15" s="188">
        <v>0</v>
      </c>
      <c r="AO15" s="188">
        <v>0</v>
      </c>
      <c r="AP15" s="188"/>
      <c r="AQ15" s="569"/>
      <c r="AR15" s="569"/>
    </row>
    <row r="16" ht="15.75" spans="2:44">
      <c r="B16" s="267"/>
      <c r="C16" s="46"/>
      <c r="D16" s="396" t="s">
        <v>43</v>
      </c>
      <c r="E16" s="623">
        <f>SUM(E7:E15)</f>
        <v>32043.67</v>
      </c>
      <c r="F16" s="398">
        <f>MI!AJ16</f>
        <v>0</v>
      </c>
      <c r="G16" s="399">
        <f>MI!AK16</f>
        <v>0</v>
      </c>
      <c r="H16" s="399">
        <f>MI!AM16</f>
        <v>0</v>
      </c>
      <c r="I16" s="446">
        <f>MI!AL16</f>
        <v>0</v>
      </c>
      <c r="J16" s="398">
        <f>MII!AJ16</f>
        <v>0</v>
      </c>
      <c r="K16" s="399">
        <f>MII!AK16</f>
        <v>0</v>
      </c>
      <c r="L16" s="399">
        <f>MII!AM16</f>
        <v>0</v>
      </c>
      <c r="M16" s="446">
        <f>MII!AL16</f>
        <v>0</v>
      </c>
      <c r="N16" s="398">
        <f>MIII!AJ16</f>
        <v>0</v>
      </c>
      <c r="O16" s="399">
        <f>MIII!AK16</f>
        <v>0</v>
      </c>
      <c r="P16" s="399">
        <f>MIII!AM16</f>
        <v>0</v>
      </c>
      <c r="Q16" s="446">
        <f>MIII!AL16</f>
        <v>0</v>
      </c>
      <c r="R16" s="675">
        <f>MIV!AJ16</f>
        <v>0</v>
      </c>
      <c r="S16" s="399">
        <f>MIV!AK16</f>
        <v>0</v>
      </c>
      <c r="T16" s="399">
        <f>MIV!AM16</f>
        <v>0</v>
      </c>
      <c r="U16" s="676">
        <f>MIV!AL16</f>
        <v>0</v>
      </c>
      <c r="V16" s="398">
        <f>MV!AJ16</f>
        <v>0</v>
      </c>
      <c r="W16" s="399">
        <f>MV!AK16</f>
        <v>0</v>
      </c>
      <c r="X16" s="399">
        <f>MV!AM16</f>
        <v>0</v>
      </c>
      <c r="Y16" s="446">
        <f>MV!AL16</f>
        <v>0</v>
      </c>
      <c r="Z16" s="398">
        <f t="shared" ref="Z16:AA16" si="7">SUM(Z7:Z15)</f>
        <v>0</v>
      </c>
      <c r="AA16" s="446">
        <f t="shared" si="7"/>
        <v>0</v>
      </c>
      <c r="AB16" s="707">
        <f t="shared" si="3"/>
        <v>0</v>
      </c>
      <c r="AC16" s="493">
        <f t="shared" si="4"/>
        <v>0</v>
      </c>
      <c r="AD16" s="708">
        <f t="shared" si="0"/>
        <v>0</v>
      </c>
      <c r="AE16" s="495">
        <f>'Ketersediaan Alat Peb-20'!P15</f>
        <v>5</v>
      </c>
      <c r="AF16" s="446">
        <f>'Ketersediaan Alat Peb-20'!V15</f>
        <v>9</v>
      </c>
      <c r="AG16" s="495">
        <f t="shared" si="5"/>
        <v>0</v>
      </c>
      <c r="AH16" s="446">
        <f t="shared" si="6"/>
        <v>756.88</v>
      </c>
      <c r="AI16" s="742">
        <f>SUM(AI7:AI15)</f>
        <v>38</v>
      </c>
      <c r="AJ16" s="743"/>
      <c r="AK16" s="552"/>
      <c r="AM16" s="188">
        <v>705</v>
      </c>
      <c r="AN16" s="188">
        <v>495</v>
      </c>
      <c r="AO16" s="188">
        <v>756.88</v>
      </c>
      <c r="AP16" s="188"/>
      <c r="AQ16" s="569"/>
      <c r="AR16" s="569"/>
    </row>
    <row r="17" spans="2:44">
      <c r="B17" s="252" t="s">
        <v>44</v>
      </c>
      <c r="C17" s="22">
        <v>10</v>
      </c>
      <c r="D17" s="23" t="s">
        <v>45</v>
      </c>
      <c r="E17" s="24">
        <v>3854</v>
      </c>
      <c r="F17" s="382">
        <f>MI!AJ17</f>
        <v>0</v>
      </c>
      <c r="G17" s="383">
        <f>MI!AK17</f>
        <v>0</v>
      </c>
      <c r="H17" s="383">
        <f>MI!AM17</f>
        <v>0</v>
      </c>
      <c r="I17" s="442">
        <f>MI!AL17</f>
        <v>0</v>
      </c>
      <c r="J17" s="655">
        <f>MII!AJ17</f>
        <v>0</v>
      </c>
      <c r="K17" s="656">
        <f>MII!AK17</f>
        <v>0</v>
      </c>
      <c r="L17" s="656">
        <f>MII!AM17</f>
        <v>0</v>
      </c>
      <c r="M17" s="657">
        <f>MII!AL17</f>
        <v>0</v>
      </c>
      <c r="N17" s="382">
        <f>MIII!AJ17</f>
        <v>0</v>
      </c>
      <c r="O17" s="383">
        <f>MIII!AK17</f>
        <v>0</v>
      </c>
      <c r="P17" s="383">
        <f>MIII!AM17</f>
        <v>0</v>
      </c>
      <c r="Q17" s="442">
        <f>MIII!AL17</f>
        <v>0</v>
      </c>
      <c r="R17" s="677">
        <f>MIV!AJ17</f>
        <v>0</v>
      </c>
      <c r="S17" s="383">
        <f>MIV!AK17</f>
        <v>0</v>
      </c>
      <c r="T17" s="383">
        <f>MIV!AM17</f>
        <v>0</v>
      </c>
      <c r="U17" s="678">
        <f>MIV!AL17</f>
        <v>0</v>
      </c>
      <c r="V17" s="382">
        <f>MV!AJ17</f>
        <v>0</v>
      </c>
      <c r="W17" s="383">
        <f>MV!AK17</f>
        <v>0</v>
      </c>
      <c r="X17" s="383">
        <f>MV!AM17</f>
        <v>0</v>
      </c>
      <c r="Y17" s="442">
        <f>MV!AL17</f>
        <v>0</v>
      </c>
      <c r="Z17" s="382">
        <f t="shared" ref="Z17:Z22" si="8">F17+J17+N17+R17+V17</f>
        <v>0</v>
      </c>
      <c r="AA17" s="442">
        <f t="shared" ref="AA17:AA22" si="9">G17+K17+O17+S17+W17</f>
        <v>0</v>
      </c>
      <c r="AB17" s="697">
        <f t="shared" si="3"/>
        <v>0</v>
      </c>
      <c r="AC17" s="478">
        <f t="shared" si="4"/>
        <v>0</v>
      </c>
      <c r="AD17" s="698">
        <f t="shared" si="0"/>
        <v>0</v>
      </c>
      <c r="AE17" s="382">
        <f>'Ketersediaan Alat Peb-20'!P16</f>
        <v>4</v>
      </c>
      <c r="AF17" s="442">
        <f>'Ketersediaan Alat Peb-20'!V16</f>
        <v>0</v>
      </c>
      <c r="AG17" s="382">
        <f t="shared" si="5"/>
        <v>0</v>
      </c>
      <c r="AH17" s="442">
        <f t="shared" si="6"/>
        <v>57.34</v>
      </c>
      <c r="AI17" s="744">
        <v>640.66</v>
      </c>
      <c r="AJ17" s="729" t="s">
        <v>46</v>
      </c>
      <c r="AK17" s="745"/>
      <c r="AM17" s="188">
        <v>47</v>
      </c>
      <c r="AN17" s="188">
        <v>47</v>
      </c>
      <c r="AO17" s="188">
        <v>57.34</v>
      </c>
      <c r="AP17" s="188"/>
      <c r="AQ17" s="569"/>
      <c r="AR17" s="569"/>
    </row>
    <row r="18" spans="2:44">
      <c r="B18" s="257"/>
      <c r="C18" s="36">
        <v>11</v>
      </c>
      <c r="D18" s="37" t="s">
        <v>47</v>
      </c>
      <c r="E18" s="38">
        <v>3142</v>
      </c>
      <c r="F18" s="386">
        <f>MI!AJ18</f>
        <v>0</v>
      </c>
      <c r="G18" s="387">
        <f>MI!AK18</f>
        <v>0</v>
      </c>
      <c r="H18" s="387">
        <f>MI!AM18</f>
        <v>0</v>
      </c>
      <c r="I18" s="443">
        <f>MI!AL18</f>
        <v>0</v>
      </c>
      <c r="J18" s="480">
        <f>MII!AJ18</f>
        <v>0</v>
      </c>
      <c r="K18" s="658">
        <f>MII!AK18</f>
        <v>0</v>
      </c>
      <c r="L18" s="658">
        <f>MII!AM18</f>
        <v>0</v>
      </c>
      <c r="M18" s="485">
        <f>MII!AL18</f>
        <v>0</v>
      </c>
      <c r="N18" s="386">
        <f>MIII!AJ18</f>
        <v>0</v>
      </c>
      <c r="O18" s="387">
        <f>MIII!AK18</f>
        <v>0</v>
      </c>
      <c r="P18" s="387">
        <f>MIII!AM18</f>
        <v>0</v>
      </c>
      <c r="Q18" s="443">
        <f>MIII!AL18</f>
        <v>0</v>
      </c>
      <c r="R18" s="679">
        <f>MIV!AJ18</f>
        <v>0</v>
      </c>
      <c r="S18" s="387">
        <f>MIV!AK18</f>
        <v>0</v>
      </c>
      <c r="T18" s="387">
        <f>MIV!AM18</f>
        <v>0</v>
      </c>
      <c r="U18" s="680">
        <f>MIV!AL18</f>
        <v>0</v>
      </c>
      <c r="V18" s="386">
        <f>MV!AJ18</f>
        <v>0</v>
      </c>
      <c r="W18" s="387">
        <f>MV!AK18</f>
        <v>0</v>
      </c>
      <c r="X18" s="387">
        <f>MV!AM18</f>
        <v>0</v>
      </c>
      <c r="Y18" s="443">
        <f>MV!AL18</f>
        <v>0</v>
      </c>
      <c r="Z18" s="386">
        <f t="shared" si="8"/>
        <v>0</v>
      </c>
      <c r="AA18" s="443">
        <f t="shared" si="9"/>
        <v>0</v>
      </c>
      <c r="AB18" s="703">
        <f t="shared" si="3"/>
        <v>0</v>
      </c>
      <c r="AC18" s="483">
        <f t="shared" si="4"/>
        <v>0</v>
      </c>
      <c r="AD18" s="709">
        <f t="shared" si="0"/>
        <v>0</v>
      </c>
      <c r="AE18" s="386">
        <f>'Ketersediaan Alat Peb-20'!P17</f>
        <v>2</v>
      </c>
      <c r="AF18" s="443">
        <f>'Ketersediaan Alat Peb-20'!V17</f>
        <v>0</v>
      </c>
      <c r="AG18" s="386">
        <f t="shared" si="5"/>
        <v>0</v>
      </c>
      <c r="AH18" s="443">
        <f t="shared" si="6"/>
        <v>596.22</v>
      </c>
      <c r="AI18" s="746">
        <v>35.29</v>
      </c>
      <c r="AJ18" s="736" t="s">
        <v>46</v>
      </c>
      <c r="AK18" s="747"/>
      <c r="AM18" s="188">
        <v>226</v>
      </c>
      <c r="AN18" s="188">
        <v>316</v>
      </c>
      <c r="AO18" s="188">
        <v>596.22</v>
      </c>
      <c r="AP18" s="188"/>
      <c r="AQ18" s="569"/>
      <c r="AR18" s="569"/>
    </row>
    <row r="19" s="604" customFormat="1" spans="2:44">
      <c r="B19" s="257"/>
      <c r="C19" s="33">
        <v>12</v>
      </c>
      <c r="D19" s="34" t="s">
        <v>48</v>
      </c>
      <c r="E19" s="35">
        <v>6520</v>
      </c>
      <c r="F19" s="621">
        <f>MI!AJ19</f>
        <v>0</v>
      </c>
      <c r="G19" s="622">
        <f>MI!AK19</f>
        <v>0</v>
      </c>
      <c r="H19" s="622">
        <f>MI!AM19</f>
        <v>0</v>
      </c>
      <c r="I19" s="650">
        <f>MI!AL19</f>
        <v>0</v>
      </c>
      <c r="J19" s="659">
        <f>MII!AJ19</f>
        <v>0</v>
      </c>
      <c r="K19" s="660">
        <f>MII!AK19</f>
        <v>0</v>
      </c>
      <c r="L19" s="660">
        <f>MII!AM19</f>
        <v>0</v>
      </c>
      <c r="M19" s="661">
        <f>MII!AL19</f>
        <v>0</v>
      </c>
      <c r="N19" s="621">
        <f>MIII!AJ19</f>
        <v>0</v>
      </c>
      <c r="O19" s="622">
        <f>MIII!AK19</f>
        <v>0</v>
      </c>
      <c r="P19" s="622">
        <f>MIII!AM19</f>
        <v>0</v>
      </c>
      <c r="Q19" s="650">
        <f>MIII!AL19</f>
        <v>0</v>
      </c>
      <c r="R19" s="681">
        <f>MIV!AJ19</f>
        <v>0</v>
      </c>
      <c r="S19" s="622">
        <f>MIV!AK19</f>
        <v>0</v>
      </c>
      <c r="T19" s="622">
        <f>MIV!AM19</f>
        <v>0</v>
      </c>
      <c r="U19" s="682">
        <f>MIV!AL19</f>
        <v>0</v>
      </c>
      <c r="V19" s="621">
        <f>MV!AJ19</f>
        <v>0</v>
      </c>
      <c r="W19" s="622">
        <f>MV!AK19</f>
        <v>0</v>
      </c>
      <c r="X19" s="622">
        <f>MV!AM19</f>
        <v>0</v>
      </c>
      <c r="Y19" s="650">
        <f>MV!AL19</f>
        <v>0</v>
      </c>
      <c r="Z19" s="621">
        <f t="shared" si="8"/>
        <v>0</v>
      </c>
      <c r="AA19" s="650">
        <f t="shared" si="9"/>
        <v>0</v>
      </c>
      <c r="AB19" s="701">
        <f t="shared" si="3"/>
        <v>0</v>
      </c>
      <c r="AC19" s="653">
        <f t="shared" si="4"/>
        <v>0</v>
      </c>
      <c r="AD19" s="702">
        <f t="shared" si="0"/>
        <v>0</v>
      </c>
      <c r="AE19" s="621">
        <f>'Ketersediaan Alat Peb-20'!P18</f>
        <v>7</v>
      </c>
      <c r="AF19" s="650">
        <f>'Ketersediaan Alat Peb-20'!V18</f>
        <v>6</v>
      </c>
      <c r="AG19" s="621">
        <f t="shared" si="5"/>
        <v>0</v>
      </c>
      <c r="AH19" s="650">
        <f t="shared" si="6"/>
        <v>499.23</v>
      </c>
      <c r="AI19" s="748">
        <v>11.87</v>
      </c>
      <c r="AJ19" s="736" t="s">
        <v>46</v>
      </c>
      <c r="AK19" s="749"/>
      <c r="AL19" s="738"/>
      <c r="AM19" s="738">
        <v>396</v>
      </c>
      <c r="AN19" s="738">
        <v>396</v>
      </c>
      <c r="AO19" s="738">
        <v>499.23</v>
      </c>
      <c r="AP19" s="738"/>
      <c r="AQ19" s="569"/>
      <c r="AR19" s="569"/>
    </row>
    <row r="20" spans="2:44">
      <c r="B20" s="257"/>
      <c r="C20" s="36">
        <v>13</v>
      </c>
      <c r="D20" s="37" t="s">
        <v>49</v>
      </c>
      <c r="E20" s="38">
        <v>4077</v>
      </c>
      <c r="F20" s="386">
        <f>MI!AJ20</f>
        <v>0</v>
      </c>
      <c r="G20" s="387">
        <f>MI!AK20</f>
        <v>0</v>
      </c>
      <c r="H20" s="387">
        <f>MI!AM20</f>
        <v>0</v>
      </c>
      <c r="I20" s="443">
        <f>MI!AL20</f>
        <v>0</v>
      </c>
      <c r="J20" s="480">
        <f>MII!AJ20</f>
        <v>0</v>
      </c>
      <c r="K20" s="658">
        <f>MII!AK20</f>
        <v>0</v>
      </c>
      <c r="L20" s="658">
        <f>MII!AM20</f>
        <v>0</v>
      </c>
      <c r="M20" s="485">
        <f>MII!AL20</f>
        <v>0</v>
      </c>
      <c r="N20" s="386">
        <f>MIII!AJ20</f>
        <v>0</v>
      </c>
      <c r="O20" s="387">
        <f>MIII!AK20</f>
        <v>0</v>
      </c>
      <c r="P20" s="387">
        <f>MIII!AM20</f>
        <v>0</v>
      </c>
      <c r="Q20" s="443">
        <f>MIII!AL20</f>
        <v>0</v>
      </c>
      <c r="R20" s="679">
        <f>MIV!AJ20</f>
        <v>0</v>
      </c>
      <c r="S20" s="387">
        <f>MIV!AK20</f>
        <v>0</v>
      </c>
      <c r="T20" s="387">
        <f>MIV!AM20</f>
        <v>0</v>
      </c>
      <c r="U20" s="680">
        <f>MIV!AL20</f>
        <v>0</v>
      </c>
      <c r="V20" s="386">
        <f>MV!AJ20</f>
        <v>0</v>
      </c>
      <c r="W20" s="387">
        <f>MV!AK20</f>
        <v>0</v>
      </c>
      <c r="X20" s="387">
        <f>MV!AM20</f>
        <v>0</v>
      </c>
      <c r="Y20" s="443">
        <f>MV!AL20</f>
        <v>0</v>
      </c>
      <c r="Z20" s="386">
        <f t="shared" si="8"/>
        <v>0</v>
      </c>
      <c r="AA20" s="443">
        <f t="shared" si="9"/>
        <v>0</v>
      </c>
      <c r="AB20" s="703">
        <f t="shared" si="3"/>
        <v>0</v>
      </c>
      <c r="AC20" s="483">
        <f t="shared" si="4"/>
        <v>0</v>
      </c>
      <c r="AD20" s="704">
        <f t="shared" si="0"/>
        <v>0</v>
      </c>
      <c r="AE20" s="386">
        <f>'Ketersediaan Alat Peb-20'!P19</f>
        <v>2</v>
      </c>
      <c r="AF20" s="443">
        <f>'Ketersediaan Alat Peb-20'!V19</f>
        <v>0</v>
      </c>
      <c r="AG20" s="386">
        <f t="shared" si="5"/>
        <v>0</v>
      </c>
      <c r="AH20" s="443">
        <f t="shared" si="6"/>
        <v>193.38</v>
      </c>
      <c r="AI20" s="746">
        <v>9</v>
      </c>
      <c r="AJ20" s="736" t="s">
        <v>46</v>
      </c>
      <c r="AK20" s="747"/>
      <c r="AM20" s="188">
        <v>80</v>
      </c>
      <c r="AN20" s="188">
        <v>80</v>
      </c>
      <c r="AO20" s="188">
        <v>193.38</v>
      </c>
      <c r="AP20" s="569"/>
      <c r="AQ20" s="569"/>
      <c r="AR20" s="569"/>
    </row>
    <row r="21" spans="2:44">
      <c r="B21" s="257"/>
      <c r="C21" s="36">
        <v>14</v>
      </c>
      <c r="D21" s="37" t="s">
        <v>50</v>
      </c>
      <c r="E21" s="38">
        <v>4458</v>
      </c>
      <c r="F21" s="386">
        <f>MI!AJ21</f>
        <v>0</v>
      </c>
      <c r="G21" s="387">
        <f>MI!AK21</f>
        <v>0</v>
      </c>
      <c r="H21" s="387">
        <f>MI!AM21</f>
        <v>0</v>
      </c>
      <c r="I21" s="443">
        <f>MI!AL21</f>
        <v>0</v>
      </c>
      <c r="J21" s="480">
        <f>MII!AJ21</f>
        <v>0</v>
      </c>
      <c r="K21" s="658">
        <f>MII!AK21</f>
        <v>0</v>
      </c>
      <c r="L21" s="658">
        <f>MII!AM21</f>
        <v>0</v>
      </c>
      <c r="M21" s="485">
        <f>MII!AL21</f>
        <v>0</v>
      </c>
      <c r="N21" s="386">
        <f>MIII!AJ21</f>
        <v>0</v>
      </c>
      <c r="O21" s="387">
        <f>MIII!AK21</f>
        <v>0</v>
      </c>
      <c r="P21" s="387">
        <f>MIII!AM21</f>
        <v>0</v>
      </c>
      <c r="Q21" s="443">
        <f>MIII!AL21</f>
        <v>0</v>
      </c>
      <c r="R21" s="679">
        <f>MIV!AJ21</f>
        <v>0</v>
      </c>
      <c r="S21" s="387">
        <f>MIV!AK21</f>
        <v>0</v>
      </c>
      <c r="T21" s="387">
        <f>MIV!AM21</f>
        <v>0</v>
      </c>
      <c r="U21" s="680">
        <f>MIV!AL21</f>
        <v>0</v>
      </c>
      <c r="V21" s="386">
        <f>MV!AJ21</f>
        <v>0</v>
      </c>
      <c r="W21" s="387">
        <f>MV!AK21</f>
        <v>0</v>
      </c>
      <c r="X21" s="387">
        <f>MV!AM21</f>
        <v>0</v>
      </c>
      <c r="Y21" s="443">
        <f>MV!AL21</f>
        <v>0</v>
      </c>
      <c r="Z21" s="386">
        <f t="shared" si="8"/>
        <v>0</v>
      </c>
      <c r="AA21" s="443">
        <f t="shared" si="9"/>
        <v>0</v>
      </c>
      <c r="AB21" s="703">
        <f t="shared" si="3"/>
        <v>0</v>
      </c>
      <c r="AC21" s="483">
        <f t="shared" si="4"/>
        <v>0</v>
      </c>
      <c r="AD21" s="704">
        <f t="shared" si="0"/>
        <v>0</v>
      </c>
      <c r="AE21" s="386">
        <f>'Ketersediaan Alat Peb-20'!P20</f>
        <v>6</v>
      </c>
      <c r="AF21" s="443">
        <f>'Ketersediaan Alat Peb-20'!V20</f>
        <v>2</v>
      </c>
      <c r="AG21" s="386">
        <f t="shared" si="5"/>
        <v>0</v>
      </c>
      <c r="AH21" s="443">
        <f t="shared" si="6"/>
        <v>73</v>
      </c>
      <c r="AI21" s="746">
        <v>0</v>
      </c>
      <c r="AJ21" s="736" t="s">
        <v>46</v>
      </c>
      <c r="AK21" s="747"/>
      <c r="AM21" s="188">
        <v>28</v>
      </c>
      <c r="AN21" s="188">
        <v>28</v>
      </c>
      <c r="AO21" s="188">
        <v>73</v>
      </c>
      <c r="AP21" s="188"/>
      <c r="AQ21" s="569"/>
      <c r="AR21" s="569"/>
    </row>
    <row r="22" spans="2:44">
      <c r="B22" s="257"/>
      <c r="C22" s="36">
        <v>15</v>
      </c>
      <c r="D22" s="37" t="s">
        <v>51</v>
      </c>
      <c r="E22" s="38">
        <v>2261</v>
      </c>
      <c r="F22" s="386">
        <f>MI!AJ22</f>
        <v>0</v>
      </c>
      <c r="G22" s="387">
        <f>MI!AK22</f>
        <v>0</v>
      </c>
      <c r="H22" s="387">
        <f>MI!AM22</f>
        <v>0</v>
      </c>
      <c r="I22" s="443">
        <f>MI!AL22</f>
        <v>0</v>
      </c>
      <c r="J22" s="480">
        <f>MII!AJ22</f>
        <v>0</v>
      </c>
      <c r="K22" s="658">
        <f>MII!AK22</f>
        <v>0</v>
      </c>
      <c r="L22" s="658">
        <f>MII!AM22</f>
        <v>0</v>
      </c>
      <c r="M22" s="485">
        <f>MII!AL22</f>
        <v>0</v>
      </c>
      <c r="N22" s="386">
        <f>MIII!AJ22</f>
        <v>0</v>
      </c>
      <c r="O22" s="387">
        <f>MIII!AK22</f>
        <v>0</v>
      </c>
      <c r="P22" s="387">
        <f>MIII!AM22</f>
        <v>0</v>
      </c>
      <c r="Q22" s="443">
        <f>MIII!AL22</f>
        <v>0</v>
      </c>
      <c r="R22" s="679">
        <f>MIV!AJ22</f>
        <v>0</v>
      </c>
      <c r="S22" s="387">
        <f>MIV!AK22</f>
        <v>0</v>
      </c>
      <c r="T22" s="387">
        <f>MIV!AM22</f>
        <v>0</v>
      </c>
      <c r="U22" s="680">
        <f>MIV!AL22</f>
        <v>0</v>
      </c>
      <c r="V22" s="386">
        <f>MV!AJ22</f>
        <v>0</v>
      </c>
      <c r="W22" s="387">
        <f>MV!AK22</f>
        <v>0</v>
      </c>
      <c r="X22" s="387">
        <f>MV!AM22</f>
        <v>0</v>
      </c>
      <c r="Y22" s="443">
        <f>MV!AL22</f>
        <v>0</v>
      </c>
      <c r="Z22" s="386">
        <f t="shared" si="8"/>
        <v>0</v>
      </c>
      <c r="AA22" s="443">
        <f t="shared" si="9"/>
        <v>0</v>
      </c>
      <c r="AB22" s="703">
        <f t="shared" si="3"/>
        <v>0</v>
      </c>
      <c r="AC22" s="483">
        <f t="shared" si="4"/>
        <v>0</v>
      </c>
      <c r="AD22" s="704">
        <f t="shared" si="0"/>
        <v>0</v>
      </c>
      <c r="AE22" s="386">
        <f>'Ketersediaan Alat Peb-20'!P21</f>
        <v>1</v>
      </c>
      <c r="AF22" s="443">
        <f>'Ketersediaan Alat Peb-20'!V21</f>
        <v>0</v>
      </c>
      <c r="AG22" s="386">
        <f t="shared" ref="AG22:AG25" si="10">I22+M22+Q22+U22+Y22</f>
        <v>0</v>
      </c>
      <c r="AH22" s="443">
        <f t="shared" si="6"/>
        <v>68.3</v>
      </c>
      <c r="AI22" s="746">
        <v>0.32</v>
      </c>
      <c r="AJ22" s="736" t="s">
        <v>46</v>
      </c>
      <c r="AK22" s="747"/>
      <c r="AM22" s="188">
        <v>23</v>
      </c>
      <c r="AN22" s="188">
        <v>23</v>
      </c>
      <c r="AO22" s="188">
        <v>68.3</v>
      </c>
      <c r="AP22" s="188"/>
      <c r="AQ22" s="569"/>
      <c r="AR22" s="569"/>
    </row>
    <row r="23" spans="2:44">
      <c r="B23" s="257"/>
      <c r="C23" s="36">
        <v>16</v>
      </c>
      <c r="D23" s="37" t="s">
        <v>52</v>
      </c>
      <c r="E23" s="38">
        <v>1704.56</v>
      </c>
      <c r="F23" s="386">
        <f>MI!AJ23</f>
        <v>67.04</v>
      </c>
      <c r="G23" s="387">
        <f>MI!AK23</f>
        <v>67.04</v>
      </c>
      <c r="H23" s="387">
        <f>MI!AM23</f>
        <v>0</v>
      </c>
      <c r="I23" s="443">
        <f>MI!AL23</f>
        <v>8.97</v>
      </c>
      <c r="J23" s="386">
        <f>MII!AJ23</f>
        <v>55</v>
      </c>
      <c r="K23" s="387">
        <f>MII!AK23</f>
        <v>55</v>
      </c>
      <c r="L23" s="387">
        <f>MII!AM23</f>
        <v>0</v>
      </c>
      <c r="M23" s="443">
        <f>MII!AL23</f>
        <v>7.48</v>
      </c>
      <c r="N23" s="386">
        <f>MIII!AJ23</f>
        <v>24</v>
      </c>
      <c r="O23" s="387">
        <f>MIII!AK23</f>
        <v>24</v>
      </c>
      <c r="P23" s="387">
        <f>MIII!AM23</f>
        <v>0</v>
      </c>
      <c r="Q23" s="443">
        <f>MIII!AL23</f>
        <v>2.76</v>
      </c>
      <c r="R23" s="386">
        <f>MIV!AJ23</f>
        <v>0</v>
      </c>
      <c r="S23" s="387">
        <f>MIV!AK23</f>
        <v>0</v>
      </c>
      <c r="T23" s="387">
        <f>MIV!AM23</f>
        <v>0</v>
      </c>
      <c r="U23" s="443">
        <f>MIV!AL23</f>
        <v>0</v>
      </c>
      <c r="V23" s="386">
        <f>MV!AJ23</f>
        <v>0</v>
      </c>
      <c r="W23" s="387">
        <f>MV!AK23</f>
        <v>0</v>
      </c>
      <c r="X23" s="387">
        <f>MV!AM23</f>
        <v>0</v>
      </c>
      <c r="Y23" s="443">
        <f>MV!AL23</f>
        <v>0</v>
      </c>
      <c r="Z23" s="386">
        <f t="shared" ref="Z23:Z25" si="11">F23+J23+N23+R23+V23</f>
        <v>146.04</v>
      </c>
      <c r="AA23" s="443">
        <f t="shared" ref="AA23:AA25" si="12">G23+K23+O23+S23+W23</f>
        <v>146.04</v>
      </c>
      <c r="AB23" s="703">
        <f>Z23+[1]HELOPELTHIS!$AB$23</f>
        <v>294.06</v>
      </c>
      <c r="AC23" s="703">
        <f>AA23+[1]HELOPELTHIS!$AB$23</f>
        <v>294.06</v>
      </c>
      <c r="AD23" s="704">
        <f t="shared" si="0"/>
        <v>17.2513727882855</v>
      </c>
      <c r="AE23" s="386"/>
      <c r="AF23" s="443"/>
      <c r="AG23" s="386">
        <f t="shared" si="10"/>
        <v>19.21</v>
      </c>
      <c r="AH23" s="703">
        <f>AG23+[1]HELOPELTHIS!$AH$23</f>
        <v>40.31</v>
      </c>
      <c r="AI23" s="746"/>
      <c r="AJ23" s="750"/>
      <c r="AK23" s="751"/>
      <c r="AM23" s="188"/>
      <c r="AN23" s="188"/>
      <c r="AO23" s="188"/>
      <c r="AP23" s="188"/>
      <c r="AQ23" s="569"/>
      <c r="AR23" s="569"/>
    </row>
    <row r="24" spans="2:44">
      <c r="B24" s="257"/>
      <c r="C24" s="36">
        <v>17</v>
      </c>
      <c r="D24" s="37" t="s">
        <v>53</v>
      </c>
      <c r="E24" s="38">
        <v>1431.83</v>
      </c>
      <c r="F24" s="386">
        <f>MI!AJ24</f>
        <v>19.3</v>
      </c>
      <c r="G24" s="387">
        <f>MI!AK24</f>
        <v>19.35</v>
      </c>
      <c r="H24" s="387">
        <f>MI!AM24</f>
        <v>0</v>
      </c>
      <c r="I24" s="443">
        <f>MI!AL24</f>
        <v>6.89</v>
      </c>
      <c r="J24" s="386">
        <f>MII!AJ24</f>
        <v>78.36</v>
      </c>
      <c r="K24" s="387">
        <f>MII!AK24</f>
        <v>78.36</v>
      </c>
      <c r="L24" s="387">
        <f>MII!AM24</f>
        <v>0</v>
      </c>
      <c r="M24" s="443">
        <f>MII!AL24</f>
        <v>2.352</v>
      </c>
      <c r="N24" s="386">
        <f>MIII!AJ24</f>
        <v>35.81</v>
      </c>
      <c r="O24" s="387">
        <f>MIII!AK24</f>
        <v>35.81</v>
      </c>
      <c r="P24" s="387">
        <f>MIII!AM24</f>
        <v>0</v>
      </c>
      <c r="Q24" s="443">
        <f>MIII!AL24</f>
        <v>1.79</v>
      </c>
      <c r="R24" s="386">
        <f>MIV!AJ24</f>
        <v>0</v>
      </c>
      <c r="S24" s="387">
        <f>MIV!AK24</f>
        <v>0</v>
      </c>
      <c r="T24" s="387">
        <f>MIV!AM24</f>
        <v>0</v>
      </c>
      <c r="U24" s="443">
        <f>MIV!AL24</f>
        <v>0</v>
      </c>
      <c r="V24" s="386">
        <f>MV!AJ24</f>
        <v>0</v>
      </c>
      <c r="W24" s="387">
        <f>MV!AK24</f>
        <v>0</v>
      </c>
      <c r="X24" s="387">
        <f>MV!AM24</f>
        <v>0</v>
      </c>
      <c r="Y24" s="443">
        <f>MV!AL24</f>
        <v>0</v>
      </c>
      <c r="Z24" s="386">
        <f t="shared" si="11"/>
        <v>133.47</v>
      </c>
      <c r="AA24" s="443">
        <f t="shared" si="12"/>
        <v>133.52</v>
      </c>
      <c r="AB24" s="703">
        <f>Z24+[1]HELOPELTHIS!$AB$24</f>
        <v>275.19</v>
      </c>
      <c r="AC24" s="703">
        <f>AA24+[1]HELOPELTHIS!$AB$24</f>
        <v>275.24</v>
      </c>
      <c r="AD24" s="704">
        <f t="shared" si="0"/>
        <v>19.219460410803</v>
      </c>
      <c r="AE24" s="386"/>
      <c r="AF24" s="443"/>
      <c r="AG24" s="386">
        <f t="shared" si="10"/>
        <v>11.032</v>
      </c>
      <c r="AH24" s="703">
        <f>AG24+[1]HELOPELTHIS!$AH$24</f>
        <v>37.822</v>
      </c>
      <c r="AI24" s="746"/>
      <c r="AJ24" s="736"/>
      <c r="AK24" s="747"/>
      <c r="AM24" s="188"/>
      <c r="AN24" s="188"/>
      <c r="AO24" s="188"/>
      <c r="AP24" s="188"/>
      <c r="AQ24" s="569"/>
      <c r="AR24" s="569"/>
    </row>
    <row r="25" ht="15.75" spans="2:44">
      <c r="B25" s="261"/>
      <c r="C25" s="40">
        <v>18</v>
      </c>
      <c r="D25" s="41" t="s">
        <v>54</v>
      </c>
      <c r="E25" s="42">
        <v>963.15</v>
      </c>
      <c r="F25" s="394">
        <f>MI!AJ25</f>
        <v>35</v>
      </c>
      <c r="G25" s="395">
        <f>MI!AK25</f>
        <v>35</v>
      </c>
      <c r="H25" s="395">
        <f>MI!AM25</f>
        <v>0</v>
      </c>
      <c r="I25" s="445">
        <f>MI!AL25</f>
        <v>1.72</v>
      </c>
      <c r="J25" s="394">
        <f>MII!AJ25</f>
        <v>12.46</v>
      </c>
      <c r="K25" s="395">
        <f>MII!AK25</f>
        <v>12.46</v>
      </c>
      <c r="L25" s="395">
        <f>MII!AM25</f>
        <v>0</v>
      </c>
      <c r="M25" s="445">
        <f>MII!AL25</f>
        <v>2.61</v>
      </c>
      <c r="N25" s="394">
        <f>MIII!AJ25</f>
        <v>13.17</v>
      </c>
      <c r="O25" s="395">
        <f>MIII!AK25</f>
        <v>13.17</v>
      </c>
      <c r="P25" s="395">
        <f>MIII!AM25</f>
        <v>0</v>
      </c>
      <c r="Q25" s="445">
        <f>MIII!AL25</f>
        <v>3.9</v>
      </c>
      <c r="R25" s="394">
        <f>MIV!AJ25</f>
        <v>0</v>
      </c>
      <c r="S25" s="395">
        <f>MIV!AK25</f>
        <v>0</v>
      </c>
      <c r="T25" s="395">
        <f>MIV!AM25</f>
        <v>0</v>
      </c>
      <c r="U25" s="445">
        <f>MIV!AL25</f>
        <v>0</v>
      </c>
      <c r="V25" s="394">
        <f>MV!AJ25</f>
        <v>0</v>
      </c>
      <c r="W25" s="395">
        <f>MV!AK25</f>
        <v>0</v>
      </c>
      <c r="X25" s="395">
        <f>MV!AM25</f>
        <v>0</v>
      </c>
      <c r="Y25" s="445">
        <f>MV!AL25</f>
        <v>0</v>
      </c>
      <c r="Z25" s="386">
        <f t="shared" si="11"/>
        <v>60.63</v>
      </c>
      <c r="AA25" s="443">
        <f t="shared" si="12"/>
        <v>60.63</v>
      </c>
      <c r="AB25" s="703">
        <f>Z25+[1]HELOPELTHIS!$AB$25</f>
        <v>181.59</v>
      </c>
      <c r="AC25" s="703">
        <f>AA25+[1]HELOPELTHIS!$AB$25</f>
        <v>181.59</v>
      </c>
      <c r="AD25" s="710">
        <f t="shared" si="0"/>
        <v>18.8537610964024</v>
      </c>
      <c r="AE25" s="496"/>
      <c r="AF25" s="497"/>
      <c r="AG25" s="496">
        <f t="shared" si="10"/>
        <v>8.23</v>
      </c>
      <c r="AH25" s="703">
        <f>AG25+[1]HELOPELTHIS!$AH$25</f>
        <v>26.4</v>
      </c>
      <c r="AI25" s="752"/>
      <c r="AJ25" s="753"/>
      <c r="AK25" s="754"/>
      <c r="AM25" s="188"/>
      <c r="AN25" s="188"/>
      <c r="AO25" s="188"/>
      <c r="AP25" s="188"/>
      <c r="AQ25" s="569"/>
      <c r="AR25" s="569"/>
    </row>
    <row r="26" ht="15.75" spans="2:44">
      <c r="B26" s="267"/>
      <c r="C26" s="46"/>
      <c r="D26" s="396" t="s">
        <v>43</v>
      </c>
      <c r="E26" s="623">
        <f>SUM(E17:E25)</f>
        <v>28411.54</v>
      </c>
      <c r="F26" s="398">
        <f>MI!AJ26</f>
        <v>121.34</v>
      </c>
      <c r="G26" s="399">
        <f>MI!AK26</f>
        <v>121.39</v>
      </c>
      <c r="H26" s="399">
        <f>MI!AM26</f>
        <v>0</v>
      </c>
      <c r="I26" s="446">
        <f>MI!AL26</f>
        <v>17.58</v>
      </c>
      <c r="J26" s="398">
        <f>MII!AJ26</f>
        <v>145.82</v>
      </c>
      <c r="K26" s="399">
        <f>MII!AK26</f>
        <v>145.82</v>
      </c>
      <c r="L26" s="399">
        <f>MII!AM26</f>
        <v>0</v>
      </c>
      <c r="M26" s="446">
        <f>MII!AL26</f>
        <v>12.442</v>
      </c>
      <c r="N26" s="398">
        <f>MIII!AJ26</f>
        <v>72.98</v>
      </c>
      <c r="O26" s="399">
        <f>MIII!AK26</f>
        <v>72.98</v>
      </c>
      <c r="P26" s="399">
        <f>MIII!AM26</f>
        <v>0</v>
      </c>
      <c r="Q26" s="446">
        <f>MIII!AL26</f>
        <v>8.45</v>
      </c>
      <c r="R26" s="675">
        <f>MIV!AJ26</f>
        <v>0</v>
      </c>
      <c r="S26" s="399">
        <f>MIV!AK26</f>
        <v>0</v>
      </c>
      <c r="T26" s="399">
        <f>MIV!AM26</f>
        <v>0</v>
      </c>
      <c r="U26" s="676">
        <f>MIV!AL26</f>
        <v>0</v>
      </c>
      <c r="V26" s="398">
        <f>MV!AJ26</f>
        <v>0</v>
      </c>
      <c r="W26" s="399">
        <f>MV!AK26</f>
        <v>0</v>
      </c>
      <c r="X26" s="399">
        <f>MV!AM26</f>
        <v>0</v>
      </c>
      <c r="Y26" s="676">
        <f>MV!AL26</f>
        <v>0</v>
      </c>
      <c r="Z26" s="711">
        <f>SUM(Z17:Z22)</f>
        <v>0</v>
      </c>
      <c r="AA26" s="446">
        <f>SUM(AA17:AA22)</f>
        <v>0</v>
      </c>
      <c r="AB26" s="712">
        <f t="shared" si="3"/>
        <v>0</v>
      </c>
      <c r="AC26" s="493">
        <f t="shared" si="4"/>
        <v>0</v>
      </c>
      <c r="AD26" s="708">
        <f t="shared" si="0"/>
        <v>0</v>
      </c>
      <c r="AE26" s="495">
        <f>'Ketersediaan Alat Peb-20'!P25</f>
        <v>22</v>
      </c>
      <c r="AF26" s="446">
        <f>'Ketersediaan Alat Peb-20'!V25</f>
        <v>30</v>
      </c>
      <c r="AG26" s="495">
        <f t="shared" si="5"/>
        <v>38.472</v>
      </c>
      <c r="AH26" s="446">
        <f t="shared" si="6"/>
        <v>1525.942</v>
      </c>
      <c r="AI26" s="742">
        <f>SUM(AI17:AI22)</f>
        <v>697.14</v>
      </c>
      <c r="AJ26" s="755"/>
      <c r="AK26" s="552"/>
      <c r="AM26" s="188">
        <v>800</v>
      </c>
      <c r="AN26" s="188">
        <v>890</v>
      </c>
      <c r="AO26" s="188">
        <v>1487.47</v>
      </c>
      <c r="AP26" s="188"/>
      <c r="AQ26" s="569"/>
      <c r="AR26" s="569"/>
    </row>
    <row r="27" ht="18.75" customHeight="1" spans="2:44">
      <c r="B27" s="252" t="s">
        <v>55</v>
      </c>
      <c r="C27" s="403">
        <v>19</v>
      </c>
      <c r="D27" s="380" t="s">
        <v>56</v>
      </c>
      <c r="E27" s="381">
        <v>6156</v>
      </c>
      <c r="F27" s="382">
        <f>MI!AJ27</f>
        <v>0</v>
      </c>
      <c r="G27" s="383">
        <f>MI!AK27</f>
        <v>0</v>
      </c>
      <c r="H27" s="383">
        <f>MI!AM27</f>
        <v>0</v>
      </c>
      <c r="I27" s="442">
        <f>MI!AL27</f>
        <v>0</v>
      </c>
      <c r="J27" s="382">
        <f>MII!AJ27</f>
        <v>0</v>
      </c>
      <c r="K27" s="383">
        <f>MII!AK27</f>
        <v>0</v>
      </c>
      <c r="L27" s="383">
        <f>MII!AM27</f>
        <v>0</v>
      </c>
      <c r="M27" s="442">
        <f>MII!AL27</f>
        <v>0</v>
      </c>
      <c r="N27" s="382">
        <f>MIII!AJ27</f>
        <v>0</v>
      </c>
      <c r="O27" s="383">
        <f>MIII!AK27</f>
        <v>0</v>
      </c>
      <c r="P27" s="383">
        <f>MIII!AM27</f>
        <v>0</v>
      </c>
      <c r="Q27" s="442">
        <f>MIII!AL27</f>
        <v>0</v>
      </c>
      <c r="R27" s="677">
        <f>MIV!AJ27</f>
        <v>0</v>
      </c>
      <c r="S27" s="383">
        <f>MIV!AK27</f>
        <v>0</v>
      </c>
      <c r="T27" s="383">
        <f>MIV!AM27</f>
        <v>0</v>
      </c>
      <c r="U27" s="678">
        <f>MIV!AL27</f>
        <v>0</v>
      </c>
      <c r="V27" s="382">
        <f>MV!AJ27</f>
        <v>0</v>
      </c>
      <c r="W27" s="383">
        <f>MV!AK27</f>
        <v>0</v>
      </c>
      <c r="X27" s="383">
        <f>MV!AM27</f>
        <v>0</v>
      </c>
      <c r="Y27" s="442">
        <f>MV!AL27</f>
        <v>0</v>
      </c>
      <c r="Z27" s="655">
        <f t="shared" ref="Z27:Z34" si="13">F27+J27+N27+R27+V27</f>
        <v>0</v>
      </c>
      <c r="AA27" s="657">
        <f t="shared" ref="AA27:AA34" si="14">G27+K27+O27+S27+W27</f>
        <v>0</v>
      </c>
      <c r="AB27" s="697">
        <f t="shared" si="3"/>
        <v>0</v>
      </c>
      <c r="AC27" s="478">
        <f t="shared" si="4"/>
        <v>0</v>
      </c>
      <c r="AD27" s="698">
        <f t="shared" si="0"/>
        <v>0</v>
      </c>
      <c r="AE27" s="382">
        <f>'Ketersediaan Alat Peb-20'!P26</f>
        <v>7</v>
      </c>
      <c r="AF27" s="442">
        <f>'Ketersediaan Alat Peb-20'!V26</f>
        <v>0</v>
      </c>
      <c r="AG27" s="382">
        <f t="shared" si="5"/>
        <v>0</v>
      </c>
      <c r="AH27" s="442">
        <f t="shared" si="6"/>
        <v>254.65</v>
      </c>
      <c r="AI27" s="756"/>
      <c r="AJ27" s="729" t="s">
        <v>57</v>
      </c>
      <c r="AK27" s="745" t="s">
        <v>58</v>
      </c>
      <c r="AM27" s="757">
        <v>313</v>
      </c>
      <c r="AN27" s="569">
        <v>313</v>
      </c>
      <c r="AO27" s="188">
        <v>254.65</v>
      </c>
      <c r="AP27" s="760"/>
      <c r="AQ27" s="569"/>
      <c r="AR27" s="569"/>
    </row>
    <row r="28" s="357" customFormat="1" spans="2:44">
      <c r="B28" s="257"/>
      <c r="C28" s="28">
        <v>20</v>
      </c>
      <c r="D28" s="407" t="s">
        <v>59</v>
      </c>
      <c r="E28" s="618">
        <v>3621</v>
      </c>
      <c r="F28" s="409">
        <f>MI!AJ28</f>
        <v>0</v>
      </c>
      <c r="G28" s="410">
        <f>MI!AK28</f>
        <v>0</v>
      </c>
      <c r="H28" s="410">
        <f>MI!AM28</f>
        <v>0</v>
      </c>
      <c r="I28" s="449">
        <f>MI!AL28</f>
        <v>0</v>
      </c>
      <c r="J28" s="409">
        <f>MII!AJ28</f>
        <v>0</v>
      </c>
      <c r="K28" s="410">
        <f>MII!AK28</f>
        <v>0</v>
      </c>
      <c r="L28" s="410">
        <f>MII!AM28</f>
        <v>0</v>
      </c>
      <c r="M28" s="449">
        <f>MII!AL28</f>
        <v>0</v>
      </c>
      <c r="N28" s="409">
        <f>MIII!AJ28</f>
        <v>0</v>
      </c>
      <c r="O28" s="410">
        <f>MIII!AK28</f>
        <v>0</v>
      </c>
      <c r="P28" s="410">
        <f>MIII!AM28</f>
        <v>0</v>
      </c>
      <c r="Q28" s="449">
        <f>MIII!AL28</f>
        <v>0</v>
      </c>
      <c r="R28" s="683">
        <f>MIV!AJ28</f>
        <v>0</v>
      </c>
      <c r="S28" s="410">
        <f>MIV!AK28</f>
        <v>0</v>
      </c>
      <c r="T28" s="410">
        <f>MIV!AM28</f>
        <v>0</v>
      </c>
      <c r="U28" s="684">
        <f>MIV!AL28</f>
        <v>0</v>
      </c>
      <c r="V28" s="409">
        <f>MV!AJ28</f>
        <v>0</v>
      </c>
      <c r="W28" s="410">
        <f>MV!AK28</f>
        <v>0</v>
      </c>
      <c r="X28" s="410">
        <f>MV!AM28</f>
        <v>0</v>
      </c>
      <c r="Y28" s="449">
        <f>MV!AL28</f>
        <v>0</v>
      </c>
      <c r="Z28" s="409">
        <f t="shared" si="13"/>
        <v>0</v>
      </c>
      <c r="AA28" s="449">
        <f t="shared" si="14"/>
        <v>0</v>
      </c>
      <c r="AB28" s="699">
        <f t="shared" si="3"/>
        <v>0</v>
      </c>
      <c r="AC28" s="500">
        <f t="shared" si="4"/>
        <v>0</v>
      </c>
      <c r="AD28" s="700">
        <f t="shared" si="0"/>
        <v>0</v>
      </c>
      <c r="AE28" s="409">
        <f>'Ketersediaan Alat Peb-20'!P27</f>
        <v>5</v>
      </c>
      <c r="AF28" s="449">
        <f>'Ketersediaan Alat Peb-20'!V27</f>
        <v>4</v>
      </c>
      <c r="AG28" s="409">
        <f t="shared" si="5"/>
        <v>0</v>
      </c>
      <c r="AH28" s="449">
        <f t="shared" si="6"/>
        <v>0</v>
      </c>
      <c r="AI28" s="758">
        <v>3.38</v>
      </c>
      <c r="AJ28" s="736" t="s">
        <v>60</v>
      </c>
      <c r="AK28" s="747"/>
      <c r="AM28" s="735">
        <v>0</v>
      </c>
      <c r="AN28" s="735">
        <v>0</v>
      </c>
      <c r="AO28" s="735">
        <v>0</v>
      </c>
      <c r="AP28" s="774"/>
      <c r="AQ28" s="569"/>
      <c r="AR28" s="569"/>
    </row>
    <row r="29" s="604" customFormat="1" spans="2:44">
      <c r="B29" s="257"/>
      <c r="C29" s="33">
        <v>21</v>
      </c>
      <c r="D29" s="619" t="s">
        <v>61</v>
      </c>
      <c r="E29" s="620">
        <v>5972</v>
      </c>
      <c r="F29" s="621">
        <f>MI!AJ29</f>
        <v>0</v>
      </c>
      <c r="G29" s="622">
        <f>MI!AK29</f>
        <v>0</v>
      </c>
      <c r="H29" s="622">
        <f>MI!AM29</f>
        <v>0</v>
      </c>
      <c r="I29" s="650">
        <f>MI!AL29</f>
        <v>0</v>
      </c>
      <c r="J29" s="621">
        <f>MII!AJ29</f>
        <v>0</v>
      </c>
      <c r="K29" s="622">
        <f>MII!AK29</f>
        <v>0</v>
      </c>
      <c r="L29" s="622">
        <f>MII!AM29</f>
        <v>0</v>
      </c>
      <c r="M29" s="650">
        <f>MII!AL29</f>
        <v>0</v>
      </c>
      <c r="N29" s="621">
        <f>MIII!AJ29</f>
        <v>0</v>
      </c>
      <c r="O29" s="622">
        <f>MIII!AK29</f>
        <v>0</v>
      </c>
      <c r="P29" s="622">
        <f>MIII!AM29</f>
        <v>0</v>
      </c>
      <c r="Q29" s="650">
        <f>MIII!AL29</f>
        <v>0</v>
      </c>
      <c r="R29" s="681">
        <f>MIV!AJ29</f>
        <v>0</v>
      </c>
      <c r="S29" s="622">
        <f>MIV!AK29</f>
        <v>0</v>
      </c>
      <c r="T29" s="622">
        <f>MIV!AM29</f>
        <v>0</v>
      </c>
      <c r="U29" s="682">
        <f>MIV!AL29</f>
        <v>0</v>
      </c>
      <c r="V29" s="621">
        <f>MV!AJ29</f>
        <v>0</v>
      </c>
      <c r="W29" s="622">
        <f>MV!AK29</f>
        <v>0</v>
      </c>
      <c r="X29" s="622">
        <f>MV!AM29</f>
        <v>0</v>
      </c>
      <c r="Y29" s="650">
        <f>MV!AL29</f>
        <v>0</v>
      </c>
      <c r="Z29" s="621">
        <f t="shared" si="13"/>
        <v>0</v>
      </c>
      <c r="AA29" s="650">
        <f t="shared" si="14"/>
        <v>0</v>
      </c>
      <c r="AB29" s="701">
        <f t="shared" si="3"/>
        <v>0</v>
      </c>
      <c r="AC29" s="653">
        <f t="shared" si="4"/>
        <v>0</v>
      </c>
      <c r="AD29" s="702">
        <f t="shared" si="0"/>
        <v>0</v>
      </c>
      <c r="AE29" s="621">
        <f>'Ketersediaan Alat Peb-20'!P28</f>
        <v>6</v>
      </c>
      <c r="AF29" s="650">
        <f>'Ketersediaan Alat Peb-20'!V28</f>
        <v>1</v>
      </c>
      <c r="AG29" s="621">
        <f t="shared" si="5"/>
        <v>0</v>
      </c>
      <c r="AH29" s="650">
        <f t="shared" si="6"/>
        <v>358.27</v>
      </c>
      <c r="AI29" s="758">
        <v>0</v>
      </c>
      <c r="AJ29" s="736" t="s">
        <v>62</v>
      </c>
      <c r="AK29" s="747"/>
      <c r="AM29" s="759">
        <v>646</v>
      </c>
      <c r="AN29" s="759">
        <v>249</v>
      </c>
      <c r="AO29" s="738">
        <v>358.27</v>
      </c>
      <c r="AP29" s="774"/>
      <c r="AQ29" s="569"/>
      <c r="AR29" s="569"/>
    </row>
    <row r="30" spans="2:44">
      <c r="B30" s="257"/>
      <c r="C30" s="36">
        <v>22</v>
      </c>
      <c r="D30" s="384" t="s">
        <v>63</v>
      </c>
      <c r="E30" s="385">
        <v>3937</v>
      </c>
      <c r="F30" s="386">
        <f>MI!AJ30</f>
        <v>0</v>
      </c>
      <c r="G30" s="387">
        <f>MI!AK30</f>
        <v>0</v>
      </c>
      <c r="H30" s="387">
        <f>MI!AM30</f>
        <v>0</v>
      </c>
      <c r="I30" s="443">
        <f>MI!AL30</f>
        <v>0</v>
      </c>
      <c r="J30" s="386">
        <f>MII!AJ30</f>
        <v>0</v>
      </c>
      <c r="K30" s="387">
        <f>MII!AK30</f>
        <v>0</v>
      </c>
      <c r="L30" s="387">
        <f>MII!AM30</f>
        <v>0</v>
      </c>
      <c r="M30" s="443">
        <f>MII!AL30</f>
        <v>0</v>
      </c>
      <c r="N30" s="386">
        <f>MIII!AJ30</f>
        <v>0</v>
      </c>
      <c r="O30" s="387">
        <f>MIII!AK30</f>
        <v>0</v>
      </c>
      <c r="P30" s="387">
        <f>MIII!AM30</f>
        <v>0</v>
      </c>
      <c r="Q30" s="443">
        <f>MIII!AL30</f>
        <v>0</v>
      </c>
      <c r="R30" s="679">
        <f>MIV!AJ30</f>
        <v>0</v>
      </c>
      <c r="S30" s="387">
        <f>MIV!AK30</f>
        <v>0</v>
      </c>
      <c r="T30" s="387">
        <f>MIV!AM30</f>
        <v>0</v>
      </c>
      <c r="U30" s="680">
        <f>MIV!AL30</f>
        <v>0</v>
      </c>
      <c r="V30" s="386">
        <f>MV!AJ30</f>
        <v>0</v>
      </c>
      <c r="W30" s="387">
        <f>MV!AK30</f>
        <v>0</v>
      </c>
      <c r="X30" s="387">
        <f>MV!AM30</f>
        <v>0</v>
      </c>
      <c r="Y30" s="443">
        <f>MV!AL30</f>
        <v>0</v>
      </c>
      <c r="Z30" s="386">
        <f t="shared" si="13"/>
        <v>0</v>
      </c>
      <c r="AA30" s="443">
        <f t="shared" si="14"/>
        <v>0</v>
      </c>
      <c r="AB30" s="703">
        <f t="shared" si="3"/>
        <v>0</v>
      </c>
      <c r="AC30" s="483">
        <f t="shared" si="4"/>
        <v>0</v>
      </c>
      <c r="AD30" s="704">
        <f t="shared" si="0"/>
        <v>0</v>
      </c>
      <c r="AE30" s="386">
        <f>'Ketersediaan Alat Peb-20'!P29</f>
        <v>8</v>
      </c>
      <c r="AF30" s="443">
        <f>'Ketersediaan Alat Peb-20'!V29</f>
        <v>0</v>
      </c>
      <c r="AG30" s="386">
        <f t="shared" si="5"/>
        <v>0</v>
      </c>
      <c r="AH30" s="443">
        <f t="shared" si="6"/>
        <v>39</v>
      </c>
      <c r="AI30" s="758">
        <v>121</v>
      </c>
      <c r="AJ30" s="736" t="s">
        <v>60</v>
      </c>
      <c r="AK30" s="747"/>
      <c r="AM30" s="188">
        <v>133</v>
      </c>
      <c r="AN30" s="188">
        <v>23</v>
      </c>
      <c r="AO30" s="188">
        <v>39</v>
      </c>
      <c r="AP30" s="774"/>
      <c r="AQ30" s="569"/>
      <c r="AR30" s="569"/>
    </row>
    <row r="31" spans="2:44">
      <c r="B31" s="257"/>
      <c r="C31" s="36">
        <v>24</v>
      </c>
      <c r="D31" s="380" t="s">
        <v>64</v>
      </c>
      <c r="E31" s="381">
        <v>5658.93</v>
      </c>
      <c r="F31" s="624">
        <f>MI!AJ31</f>
        <v>0</v>
      </c>
      <c r="G31" s="387">
        <f>MI!AK31</f>
        <v>0</v>
      </c>
      <c r="H31" s="387">
        <f>MI!AM31</f>
        <v>0</v>
      </c>
      <c r="I31" s="443">
        <f>MI!AL31</f>
        <v>0</v>
      </c>
      <c r="J31" s="386">
        <f>MII!AJ31</f>
        <v>0</v>
      </c>
      <c r="K31" s="387">
        <f>MII!AK31</f>
        <v>0</v>
      </c>
      <c r="L31" s="387">
        <f>MII!AM31</f>
        <v>0</v>
      </c>
      <c r="M31" s="443">
        <f>MII!AL31</f>
        <v>0</v>
      </c>
      <c r="N31" s="386">
        <f>MIII!AJ31</f>
        <v>0</v>
      </c>
      <c r="O31" s="387">
        <f>MIII!AK31</f>
        <v>0</v>
      </c>
      <c r="P31" s="387">
        <f>MIII!AM31</f>
        <v>0</v>
      </c>
      <c r="Q31" s="443">
        <f>MIII!AL31</f>
        <v>0</v>
      </c>
      <c r="R31" s="679">
        <f>MIV!AJ31</f>
        <v>0</v>
      </c>
      <c r="S31" s="387">
        <f>MIV!AK31</f>
        <v>0</v>
      </c>
      <c r="T31" s="387">
        <f>MIV!AM31</f>
        <v>0</v>
      </c>
      <c r="U31" s="680">
        <f>MIV!AL31</f>
        <v>0</v>
      </c>
      <c r="V31" s="386">
        <f>MV!AJ31</f>
        <v>0</v>
      </c>
      <c r="W31" s="387">
        <f>MV!AK31</f>
        <v>0</v>
      </c>
      <c r="X31" s="387">
        <f>MV!AM31</f>
        <v>0</v>
      </c>
      <c r="Y31" s="443">
        <f>MV!AL31</f>
        <v>0</v>
      </c>
      <c r="Z31" s="624">
        <f t="shared" si="13"/>
        <v>0</v>
      </c>
      <c r="AA31" s="662">
        <f t="shared" si="14"/>
        <v>0</v>
      </c>
      <c r="AB31" s="703">
        <f t="shared" si="3"/>
        <v>0</v>
      </c>
      <c r="AC31" s="483">
        <f t="shared" si="4"/>
        <v>0</v>
      </c>
      <c r="AD31" s="704">
        <f t="shared" si="0"/>
        <v>0</v>
      </c>
      <c r="AE31" s="386">
        <f>'Ketersediaan Alat Peb-20'!P30</f>
        <v>0</v>
      </c>
      <c r="AF31" s="443">
        <f>'Ketersediaan Alat Peb-20'!V30</f>
        <v>2</v>
      </c>
      <c r="AG31" s="386">
        <f t="shared" si="5"/>
        <v>0</v>
      </c>
      <c r="AH31" s="443">
        <f t="shared" si="6"/>
        <v>0</v>
      </c>
      <c r="AI31" s="758">
        <v>12.5</v>
      </c>
      <c r="AJ31" s="736"/>
      <c r="AK31" s="733"/>
      <c r="AM31" s="188">
        <v>0</v>
      </c>
      <c r="AN31" s="188">
        <v>0</v>
      </c>
      <c r="AO31" s="188">
        <v>0</v>
      </c>
      <c r="AP31" s="774"/>
      <c r="AQ31" s="569"/>
      <c r="AR31" s="569"/>
    </row>
    <row r="32" ht="18" customHeight="1" spans="2:44">
      <c r="B32" s="257"/>
      <c r="C32" s="36">
        <v>25</v>
      </c>
      <c r="D32" s="384" t="s">
        <v>65</v>
      </c>
      <c r="E32" s="385">
        <v>3953</v>
      </c>
      <c r="F32" s="624">
        <f>MI!AJ32</f>
        <v>0</v>
      </c>
      <c r="G32" s="625">
        <f>MI!AK32</f>
        <v>0</v>
      </c>
      <c r="H32" s="625">
        <f>MI!AM32</f>
        <v>0</v>
      </c>
      <c r="I32" s="662">
        <f>MI!AL32</f>
        <v>0</v>
      </c>
      <c r="J32" s="624">
        <f>MII!AJ32</f>
        <v>0</v>
      </c>
      <c r="K32" s="625">
        <f>MII!AK32</f>
        <v>0</v>
      </c>
      <c r="L32" s="625">
        <f>MII!AM32</f>
        <v>0</v>
      </c>
      <c r="M32" s="662">
        <f>MII!AL32</f>
        <v>0</v>
      </c>
      <c r="N32" s="386">
        <f>MIII!AJ32</f>
        <v>0</v>
      </c>
      <c r="O32" s="387">
        <f>MIII!AK32</f>
        <v>0</v>
      </c>
      <c r="P32" s="387">
        <f>MIII!AM32</f>
        <v>0</v>
      </c>
      <c r="Q32" s="443">
        <f>MIII!AL32</f>
        <v>0</v>
      </c>
      <c r="R32" s="679">
        <f>MIV!AJ32</f>
        <v>0</v>
      </c>
      <c r="S32" s="387">
        <f>MIV!AK32</f>
        <v>0</v>
      </c>
      <c r="T32" s="387">
        <f>MIV!AM32</f>
        <v>0</v>
      </c>
      <c r="U32" s="680">
        <f>MIV!AL32</f>
        <v>0</v>
      </c>
      <c r="V32" s="386">
        <f>MV!AJ32</f>
        <v>0</v>
      </c>
      <c r="W32" s="387">
        <f>MV!AK32</f>
        <v>0</v>
      </c>
      <c r="X32" s="387">
        <f>MV!AM32</f>
        <v>0</v>
      </c>
      <c r="Y32" s="443">
        <f>MV!AL32</f>
        <v>0</v>
      </c>
      <c r="Z32" s="624">
        <f t="shared" si="13"/>
        <v>0</v>
      </c>
      <c r="AA32" s="662">
        <f t="shared" si="14"/>
        <v>0</v>
      </c>
      <c r="AB32" s="703">
        <f t="shared" si="3"/>
        <v>0</v>
      </c>
      <c r="AC32" s="483">
        <f t="shared" si="4"/>
        <v>0</v>
      </c>
      <c r="AD32" s="704">
        <f t="shared" si="0"/>
        <v>0</v>
      </c>
      <c r="AE32" s="386">
        <f>'Ketersediaan Alat Peb-20'!P31</f>
        <v>0</v>
      </c>
      <c r="AF32" s="443">
        <f>'Ketersediaan Alat Peb-20'!V31</f>
        <v>0</v>
      </c>
      <c r="AG32" s="386">
        <f t="shared" si="5"/>
        <v>0</v>
      </c>
      <c r="AH32" s="443">
        <f t="shared" si="6"/>
        <v>0</v>
      </c>
      <c r="AI32" s="758">
        <v>0</v>
      </c>
      <c r="AJ32" s="736" t="s">
        <v>66</v>
      </c>
      <c r="AK32" s="733"/>
      <c r="AM32" s="760">
        <v>0</v>
      </c>
      <c r="AN32" s="188">
        <v>0</v>
      </c>
      <c r="AO32" s="188">
        <v>0</v>
      </c>
      <c r="AP32" s="774"/>
      <c r="AQ32" s="569"/>
      <c r="AR32" s="569"/>
    </row>
    <row r="33" spans="2:44">
      <c r="B33" s="257"/>
      <c r="C33" s="36">
        <v>26</v>
      </c>
      <c r="D33" s="384" t="s">
        <v>67</v>
      </c>
      <c r="E33" s="385">
        <v>5426</v>
      </c>
      <c r="F33" s="624">
        <f>MI!AJ33</f>
        <v>0</v>
      </c>
      <c r="G33" s="625">
        <f>MI!AK33</f>
        <v>0</v>
      </c>
      <c r="H33" s="625">
        <f>MI!AM33</f>
        <v>0</v>
      </c>
      <c r="I33" s="662">
        <f>MI!AL33</f>
        <v>0</v>
      </c>
      <c r="J33" s="624">
        <f>MII!AJ33</f>
        <v>0</v>
      </c>
      <c r="K33" s="625">
        <f>MII!AK33</f>
        <v>0</v>
      </c>
      <c r="L33" s="625">
        <f>MII!AM33</f>
        <v>0</v>
      </c>
      <c r="M33" s="662">
        <f>MII!AL33</f>
        <v>0</v>
      </c>
      <c r="N33" s="386">
        <f>MIII!AJ33</f>
        <v>0</v>
      </c>
      <c r="O33" s="387">
        <f>MIII!AK33</f>
        <v>0</v>
      </c>
      <c r="P33" s="387">
        <f>MIII!AM33</f>
        <v>0</v>
      </c>
      <c r="Q33" s="443">
        <f>MIII!AL33</f>
        <v>0</v>
      </c>
      <c r="R33" s="679">
        <f>MIV!AJ33</f>
        <v>0</v>
      </c>
      <c r="S33" s="387">
        <f>MIV!AK33</f>
        <v>0</v>
      </c>
      <c r="T33" s="387">
        <f>MIV!AM33</f>
        <v>0</v>
      </c>
      <c r="U33" s="680">
        <f>MIV!AL33</f>
        <v>0</v>
      </c>
      <c r="V33" s="386">
        <f>MV!AJ33</f>
        <v>0</v>
      </c>
      <c r="W33" s="387">
        <f>MV!AK33</f>
        <v>0</v>
      </c>
      <c r="X33" s="387">
        <f>MV!AM33</f>
        <v>0</v>
      </c>
      <c r="Y33" s="443">
        <f>MV!AL33</f>
        <v>0</v>
      </c>
      <c r="Z33" s="624">
        <f t="shared" si="13"/>
        <v>0</v>
      </c>
      <c r="AA33" s="662">
        <f t="shared" si="14"/>
        <v>0</v>
      </c>
      <c r="AB33" s="703">
        <f t="shared" si="3"/>
        <v>0</v>
      </c>
      <c r="AC33" s="483">
        <f t="shared" si="4"/>
        <v>0</v>
      </c>
      <c r="AD33" s="704">
        <f t="shared" si="0"/>
        <v>0</v>
      </c>
      <c r="AE33" s="386">
        <f>'Ketersediaan Alat Peb-20'!P32</f>
        <v>0</v>
      </c>
      <c r="AF33" s="443">
        <f>'Ketersediaan Alat Peb-20'!V32</f>
        <v>0</v>
      </c>
      <c r="AG33" s="386">
        <f t="shared" si="5"/>
        <v>0</v>
      </c>
      <c r="AH33" s="443">
        <f t="shared" si="6"/>
        <v>0</v>
      </c>
      <c r="AI33" s="758">
        <v>0</v>
      </c>
      <c r="AJ33" s="732" t="s">
        <v>68</v>
      </c>
      <c r="AK33" s="733"/>
      <c r="AM33" s="188">
        <v>0</v>
      </c>
      <c r="AN33" s="188">
        <v>0</v>
      </c>
      <c r="AO33" s="188">
        <v>0</v>
      </c>
      <c r="AP33" s="774"/>
      <c r="AQ33" s="569"/>
      <c r="AR33" s="569"/>
    </row>
    <row r="34" ht="15.75" spans="2:44">
      <c r="B34" s="261"/>
      <c r="C34" s="36">
        <v>27</v>
      </c>
      <c r="D34" s="384" t="s">
        <v>69</v>
      </c>
      <c r="E34" s="393">
        <v>4474</v>
      </c>
      <c r="F34" s="626">
        <f>MI!AJ34</f>
        <v>0</v>
      </c>
      <c r="G34" s="627">
        <f>MI!AK34</f>
        <v>0</v>
      </c>
      <c r="H34" s="627">
        <f>MI!AM34</f>
        <v>0</v>
      </c>
      <c r="I34" s="663">
        <f>MI!AL34</f>
        <v>0</v>
      </c>
      <c r="J34" s="626">
        <f>MII!AJ34</f>
        <v>0</v>
      </c>
      <c r="K34" s="627">
        <f>MII!AK34</f>
        <v>0</v>
      </c>
      <c r="L34" s="627">
        <f>MII!AM34</f>
        <v>0</v>
      </c>
      <c r="M34" s="663">
        <f>MII!AL34</f>
        <v>0</v>
      </c>
      <c r="N34" s="394">
        <f>MIII!AJ34</f>
        <v>0</v>
      </c>
      <c r="O34" s="395">
        <f>MIII!AK34</f>
        <v>0</v>
      </c>
      <c r="P34" s="395">
        <f>MIII!AM34</f>
        <v>0</v>
      </c>
      <c r="Q34" s="445">
        <f>MIII!AL34</f>
        <v>0</v>
      </c>
      <c r="R34" s="685">
        <f>MIV!AJ34</f>
        <v>0</v>
      </c>
      <c r="S34" s="395">
        <f>MIV!AK34</f>
        <v>0</v>
      </c>
      <c r="T34" s="395">
        <f>MIV!AM34</f>
        <v>0</v>
      </c>
      <c r="U34" s="686">
        <f>MIV!AL34</f>
        <v>0</v>
      </c>
      <c r="V34" s="394">
        <f>MV!AJ34</f>
        <v>0</v>
      </c>
      <c r="W34" s="395">
        <f>MV!AK34</f>
        <v>0</v>
      </c>
      <c r="X34" s="395">
        <f>MV!AM34</f>
        <v>0</v>
      </c>
      <c r="Y34" s="445">
        <f>MV!AL34</f>
        <v>0</v>
      </c>
      <c r="Z34" s="626">
        <f t="shared" si="13"/>
        <v>0</v>
      </c>
      <c r="AA34" s="663">
        <f t="shared" si="14"/>
        <v>0</v>
      </c>
      <c r="AB34" s="705">
        <f t="shared" si="3"/>
        <v>0</v>
      </c>
      <c r="AC34" s="490">
        <f t="shared" si="4"/>
        <v>0</v>
      </c>
      <c r="AD34" s="706">
        <f t="shared" si="0"/>
        <v>0</v>
      </c>
      <c r="AE34" s="394">
        <f>'Ketersediaan Alat Peb-20'!P33</f>
        <v>0</v>
      </c>
      <c r="AF34" s="445">
        <f>'Ketersediaan Alat Peb-20'!V33</f>
        <v>0</v>
      </c>
      <c r="AG34" s="394">
        <f t="shared" si="5"/>
        <v>0</v>
      </c>
      <c r="AH34" s="445">
        <f t="shared" si="6"/>
        <v>0</v>
      </c>
      <c r="AI34" s="761">
        <v>0</v>
      </c>
      <c r="AJ34" s="740" t="s">
        <v>68</v>
      </c>
      <c r="AK34" s="741"/>
      <c r="AM34" s="188">
        <v>0</v>
      </c>
      <c r="AN34" s="188">
        <v>0</v>
      </c>
      <c r="AO34" s="188">
        <v>0</v>
      </c>
      <c r="AP34" s="774"/>
      <c r="AQ34" s="569"/>
      <c r="AR34" s="569"/>
    </row>
    <row r="35" ht="15.75" spans="2:44">
      <c r="B35" s="267"/>
      <c r="C35" s="46"/>
      <c r="D35" s="396" t="s">
        <v>43</v>
      </c>
      <c r="E35" s="623">
        <f>SUM(E27:E34)</f>
        <v>39197.93</v>
      </c>
      <c r="F35" s="398">
        <f>MI!AJ35</f>
        <v>0</v>
      </c>
      <c r="G35" s="399">
        <f>MI!AK35</f>
        <v>0</v>
      </c>
      <c r="H35" s="399">
        <f>MI!AM35</f>
        <v>0</v>
      </c>
      <c r="I35" s="446">
        <f>MI!AL35</f>
        <v>0</v>
      </c>
      <c r="J35" s="398">
        <f>MII!AJ35</f>
        <v>0</v>
      </c>
      <c r="K35" s="399">
        <f>MII!AK35</f>
        <v>0</v>
      </c>
      <c r="L35" s="399">
        <f>MII!AM35</f>
        <v>0</v>
      </c>
      <c r="M35" s="446">
        <f>MII!AL35</f>
        <v>0</v>
      </c>
      <c r="N35" s="398">
        <f>MIII!AJ35</f>
        <v>0</v>
      </c>
      <c r="O35" s="399">
        <f>MIII!AK35</f>
        <v>0</v>
      </c>
      <c r="P35" s="399">
        <f>MIII!AM35</f>
        <v>0</v>
      </c>
      <c r="Q35" s="446">
        <f>MIII!AL35</f>
        <v>0</v>
      </c>
      <c r="R35" s="675">
        <f>MIV!AJ35</f>
        <v>0</v>
      </c>
      <c r="S35" s="399">
        <f>MIV!AK35</f>
        <v>0</v>
      </c>
      <c r="T35" s="399">
        <f>MIV!AM35</f>
        <v>0</v>
      </c>
      <c r="U35" s="676">
        <f>MIV!AL35</f>
        <v>0</v>
      </c>
      <c r="V35" s="398">
        <f>MV!AJ35</f>
        <v>0</v>
      </c>
      <c r="W35" s="399">
        <f>MV!AK35</f>
        <v>0</v>
      </c>
      <c r="X35" s="399">
        <f>MV!AM35</f>
        <v>0</v>
      </c>
      <c r="Y35" s="446">
        <f>MV!AL35</f>
        <v>0</v>
      </c>
      <c r="Z35" s="398">
        <f>SUM(Z27:Z34)</f>
        <v>0</v>
      </c>
      <c r="AA35" s="446">
        <f>SUM(AA27:AA34)</f>
        <v>0</v>
      </c>
      <c r="AB35" s="707">
        <f t="shared" si="3"/>
        <v>0</v>
      </c>
      <c r="AC35" s="493">
        <f t="shared" si="4"/>
        <v>0</v>
      </c>
      <c r="AD35" s="708">
        <f t="shared" si="0"/>
        <v>0</v>
      </c>
      <c r="AE35" s="495">
        <f>'Ketersediaan Alat Peb-20'!P34</f>
        <v>26</v>
      </c>
      <c r="AF35" s="446">
        <f>'Ketersediaan Alat Peb-20'!V34</f>
        <v>7</v>
      </c>
      <c r="AG35" s="495">
        <f t="shared" si="5"/>
        <v>0</v>
      </c>
      <c r="AH35" s="446">
        <f t="shared" si="6"/>
        <v>651.92</v>
      </c>
      <c r="AI35" s="762">
        <f>SUM(AI27:AI34)</f>
        <v>136.88</v>
      </c>
      <c r="AJ35" s="743"/>
      <c r="AK35" s="552"/>
      <c r="AM35" s="188">
        <v>1092</v>
      </c>
      <c r="AN35" s="188">
        <v>585</v>
      </c>
      <c r="AO35" s="188">
        <v>651.92</v>
      </c>
      <c r="AP35" s="188"/>
      <c r="AQ35" s="569"/>
      <c r="AR35" s="569"/>
    </row>
    <row r="36" spans="2:44">
      <c r="B36" s="252" t="s">
        <v>70</v>
      </c>
      <c r="C36" s="36">
        <v>28</v>
      </c>
      <c r="D36" s="384" t="s">
        <v>71</v>
      </c>
      <c r="E36" s="628">
        <v>6421</v>
      </c>
      <c r="F36" s="382">
        <f>MI!AJ36</f>
        <v>0</v>
      </c>
      <c r="G36" s="383">
        <f>MI!AK36</f>
        <v>0</v>
      </c>
      <c r="H36" s="383">
        <f>MI!AM36</f>
        <v>0</v>
      </c>
      <c r="I36" s="442">
        <f>MI!AL36</f>
        <v>0</v>
      </c>
      <c r="J36" s="382">
        <f>MII!AJ36</f>
        <v>0</v>
      </c>
      <c r="K36" s="383">
        <f>MII!AK36</f>
        <v>0</v>
      </c>
      <c r="L36" s="383">
        <f>MII!AM36</f>
        <v>0</v>
      </c>
      <c r="M36" s="442">
        <f>MII!AL36</f>
        <v>0</v>
      </c>
      <c r="N36" s="382">
        <f>MIII!AJ36</f>
        <v>0</v>
      </c>
      <c r="O36" s="383">
        <f>MIII!AK36</f>
        <v>0</v>
      </c>
      <c r="P36" s="383">
        <f>MIII!AM36</f>
        <v>0</v>
      </c>
      <c r="Q36" s="442">
        <f>MIII!AL36</f>
        <v>0</v>
      </c>
      <c r="R36" s="677">
        <f>MIV!AJ36</f>
        <v>0</v>
      </c>
      <c r="S36" s="383">
        <f>MIV!AK36</f>
        <v>0</v>
      </c>
      <c r="T36" s="383">
        <f>MIV!AM36</f>
        <v>0</v>
      </c>
      <c r="U36" s="678">
        <f>MIV!AL36</f>
        <v>0</v>
      </c>
      <c r="V36" s="382">
        <f>MV!AJ36</f>
        <v>0</v>
      </c>
      <c r="W36" s="383">
        <f>MV!AK36</f>
        <v>0</v>
      </c>
      <c r="X36" s="383">
        <f>MV!AM36</f>
        <v>0</v>
      </c>
      <c r="Y36" s="442">
        <f>MV!AL36</f>
        <v>0</v>
      </c>
      <c r="Z36" s="382">
        <f t="shared" ref="Z36:Z42" si="15">F36+J36+N36+R36+V36</f>
        <v>0</v>
      </c>
      <c r="AA36" s="442">
        <f t="shared" ref="AA36:AA42" si="16">G36+K36+O36+S36+W36</f>
        <v>0</v>
      </c>
      <c r="AB36" s="697">
        <f t="shared" si="3"/>
        <v>0</v>
      </c>
      <c r="AC36" s="478">
        <f t="shared" si="4"/>
        <v>0</v>
      </c>
      <c r="AD36" s="698">
        <f t="shared" si="0"/>
        <v>0</v>
      </c>
      <c r="AE36" s="382">
        <f>'Ketersediaan Alat Peb-20'!P35</f>
        <v>0</v>
      </c>
      <c r="AF36" s="442">
        <f>'Ketersediaan Alat Peb-20'!V35</f>
        <v>0</v>
      </c>
      <c r="AG36" s="382">
        <v>0</v>
      </c>
      <c r="AH36" s="442">
        <f t="shared" si="6"/>
        <v>0</v>
      </c>
      <c r="AI36" s="763">
        <v>0</v>
      </c>
      <c r="AJ36" s="764"/>
      <c r="AK36" s="730"/>
      <c r="AM36" s="188">
        <v>0</v>
      </c>
      <c r="AN36" s="188">
        <v>0</v>
      </c>
      <c r="AO36" s="188">
        <v>0</v>
      </c>
      <c r="AP36" s="188"/>
      <c r="AQ36" s="569"/>
      <c r="AR36" s="569"/>
    </row>
    <row r="37" spans="2:44">
      <c r="B37" s="276"/>
      <c r="C37" s="403">
        <v>29</v>
      </c>
      <c r="D37" s="380" t="s">
        <v>72</v>
      </c>
      <c r="E37" s="381">
        <v>3276</v>
      </c>
      <c r="F37" s="386">
        <f>MI!AJ37</f>
        <v>0</v>
      </c>
      <c r="G37" s="387">
        <f>MI!AK37</f>
        <v>0</v>
      </c>
      <c r="H37" s="387">
        <f>MI!AM37</f>
        <v>0</v>
      </c>
      <c r="I37" s="443">
        <f>MI!AL37</f>
        <v>0</v>
      </c>
      <c r="J37" s="386">
        <f>MII!AJ37</f>
        <v>0</v>
      </c>
      <c r="K37" s="387">
        <f>MII!AK37</f>
        <v>0</v>
      </c>
      <c r="L37" s="387">
        <f>MII!AM37</f>
        <v>0</v>
      </c>
      <c r="M37" s="443">
        <f>MII!AL37</f>
        <v>0</v>
      </c>
      <c r="N37" s="386">
        <f>MIII!AJ37</f>
        <v>0</v>
      </c>
      <c r="O37" s="387">
        <f>MIII!AK37</f>
        <v>0</v>
      </c>
      <c r="P37" s="387">
        <f>MIII!AM37</f>
        <v>0</v>
      </c>
      <c r="Q37" s="443">
        <f>MIII!AL37</f>
        <v>0</v>
      </c>
      <c r="R37" s="679">
        <f>MIV!AJ37</f>
        <v>0</v>
      </c>
      <c r="S37" s="387">
        <f>MIV!AK37</f>
        <v>0</v>
      </c>
      <c r="T37" s="387">
        <f>MIV!AM37</f>
        <v>0</v>
      </c>
      <c r="U37" s="680">
        <f>MIV!AL37</f>
        <v>0</v>
      </c>
      <c r="V37" s="386">
        <f>MV!AJ37</f>
        <v>0</v>
      </c>
      <c r="W37" s="387">
        <f>MV!AK37</f>
        <v>0</v>
      </c>
      <c r="X37" s="387">
        <f>MV!AM37</f>
        <v>0</v>
      </c>
      <c r="Y37" s="443">
        <f>MV!AL37</f>
        <v>0</v>
      </c>
      <c r="Z37" s="386">
        <f t="shared" si="15"/>
        <v>0</v>
      </c>
      <c r="AA37" s="443">
        <f t="shared" si="16"/>
        <v>0</v>
      </c>
      <c r="AB37" s="703">
        <f t="shared" si="3"/>
        <v>0</v>
      </c>
      <c r="AC37" s="483">
        <f t="shared" si="4"/>
        <v>0</v>
      </c>
      <c r="AD37" s="704">
        <f t="shared" si="0"/>
        <v>0</v>
      </c>
      <c r="AE37" s="386">
        <f>'Ketersediaan Alat Peb-20'!P36</f>
        <v>1</v>
      </c>
      <c r="AF37" s="443">
        <f>'Ketersediaan Alat Peb-20'!V36</f>
        <v>0</v>
      </c>
      <c r="AG37" s="386">
        <v>35.73</v>
      </c>
      <c r="AH37" s="443">
        <f t="shared" si="6"/>
        <v>71.46</v>
      </c>
      <c r="AI37" s="765">
        <v>0</v>
      </c>
      <c r="AJ37" s="766" t="s">
        <v>62</v>
      </c>
      <c r="AK37" s="733"/>
      <c r="AM37" s="188">
        <v>388</v>
      </c>
      <c r="AN37" s="188">
        <v>17</v>
      </c>
      <c r="AO37" s="188">
        <v>35.73</v>
      </c>
      <c r="AP37" s="188"/>
      <c r="AQ37" s="569"/>
      <c r="AR37" s="569"/>
    </row>
    <row r="38" spans="2:44">
      <c r="B38" s="276"/>
      <c r="C38" s="36">
        <v>30</v>
      </c>
      <c r="D38" s="384" t="s">
        <v>73</v>
      </c>
      <c r="E38" s="385">
        <v>4222</v>
      </c>
      <c r="F38" s="386">
        <f>MI!AJ38</f>
        <v>0</v>
      </c>
      <c r="G38" s="387">
        <f>MI!AK38</f>
        <v>0</v>
      </c>
      <c r="H38" s="387">
        <f>MI!AM38</f>
        <v>0</v>
      </c>
      <c r="I38" s="443">
        <f>MI!AL38</f>
        <v>0</v>
      </c>
      <c r="J38" s="386">
        <f>MII!AJ38</f>
        <v>0</v>
      </c>
      <c r="K38" s="387">
        <f>MII!AK38</f>
        <v>0</v>
      </c>
      <c r="L38" s="387">
        <f>MII!AM38</f>
        <v>0</v>
      </c>
      <c r="M38" s="443">
        <f>MII!AL38</f>
        <v>0</v>
      </c>
      <c r="N38" s="386">
        <f>MIII!AJ38</f>
        <v>0</v>
      </c>
      <c r="O38" s="387">
        <f>MIII!AK38</f>
        <v>0</v>
      </c>
      <c r="P38" s="387">
        <f>MIII!AM38</f>
        <v>0</v>
      </c>
      <c r="Q38" s="443">
        <f>MIII!AL38</f>
        <v>0</v>
      </c>
      <c r="R38" s="679">
        <f>MIV!AJ38</f>
        <v>0</v>
      </c>
      <c r="S38" s="387">
        <f>MIV!AK38</f>
        <v>0</v>
      </c>
      <c r="T38" s="387">
        <f>MIV!AM38</f>
        <v>0</v>
      </c>
      <c r="U38" s="680">
        <f>MIV!AL38</f>
        <v>0</v>
      </c>
      <c r="V38" s="386">
        <f>MV!AJ38</f>
        <v>0</v>
      </c>
      <c r="W38" s="387">
        <f>MV!AK38</f>
        <v>0</v>
      </c>
      <c r="X38" s="387">
        <f>MV!AM38</f>
        <v>0</v>
      </c>
      <c r="Y38" s="443">
        <f>MV!AL38</f>
        <v>0</v>
      </c>
      <c r="Z38" s="386">
        <f t="shared" si="15"/>
        <v>0</v>
      </c>
      <c r="AA38" s="443">
        <f t="shared" si="16"/>
        <v>0</v>
      </c>
      <c r="AB38" s="703">
        <f t="shared" si="3"/>
        <v>0</v>
      </c>
      <c r="AC38" s="483">
        <f t="shared" si="4"/>
        <v>0</v>
      </c>
      <c r="AD38" s="704">
        <f t="shared" si="0"/>
        <v>0</v>
      </c>
      <c r="AE38" s="386">
        <f>'Ketersediaan Alat Peb-20'!P37</f>
        <v>0</v>
      </c>
      <c r="AF38" s="443">
        <f>'Ketersediaan Alat Peb-20'!V37</f>
        <v>0</v>
      </c>
      <c r="AG38" s="386">
        <v>0</v>
      </c>
      <c r="AH38" s="443">
        <f t="shared" si="6"/>
        <v>0</v>
      </c>
      <c r="AI38" s="765">
        <v>0</v>
      </c>
      <c r="AJ38" s="767"/>
      <c r="AK38" s="733"/>
      <c r="AM38" s="188">
        <v>0</v>
      </c>
      <c r="AN38" s="188">
        <v>0</v>
      </c>
      <c r="AO38" s="188">
        <v>0</v>
      </c>
      <c r="AP38" s="188"/>
      <c r="AQ38" s="569"/>
      <c r="AR38" s="569"/>
    </row>
    <row r="39" spans="2:44">
      <c r="B39" s="276"/>
      <c r="C39" s="403">
        <v>31</v>
      </c>
      <c r="D39" s="384" t="s">
        <v>74</v>
      </c>
      <c r="E39" s="385">
        <v>3023</v>
      </c>
      <c r="F39" s="386">
        <f>MI!AJ39</f>
        <v>0</v>
      </c>
      <c r="G39" s="387">
        <f>MI!AK39</f>
        <v>0</v>
      </c>
      <c r="H39" s="387">
        <f>MI!AM39</f>
        <v>0</v>
      </c>
      <c r="I39" s="443">
        <f>MI!AL39</f>
        <v>0</v>
      </c>
      <c r="J39" s="386">
        <f>MII!AJ39</f>
        <v>0</v>
      </c>
      <c r="K39" s="387">
        <f>MII!AK39</f>
        <v>0</v>
      </c>
      <c r="L39" s="387">
        <f>MII!AM39</f>
        <v>0</v>
      </c>
      <c r="M39" s="443">
        <f>MII!AL39</f>
        <v>0</v>
      </c>
      <c r="N39" s="386">
        <f>MIII!AJ39</f>
        <v>0</v>
      </c>
      <c r="O39" s="387">
        <f>MIII!AK39</f>
        <v>0</v>
      </c>
      <c r="P39" s="387">
        <f>MIII!AM39</f>
        <v>0</v>
      </c>
      <c r="Q39" s="443">
        <f>MIII!AL39</f>
        <v>0</v>
      </c>
      <c r="R39" s="679">
        <f>MIV!AJ39</f>
        <v>0</v>
      </c>
      <c r="S39" s="387">
        <f>MIV!AK39</f>
        <v>0</v>
      </c>
      <c r="T39" s="387">
        <f>MIV!AM39</f>
        <v>0</v>
      </c>
      <c r="U39" s="680">
        <f>MIV!AL39</f>
        <v>0</v>
      </c>
      <c r="V39" s="386">
        <f>MV!AJ39</f>
        <v>0</v>
      </c>
      <c r="W39" s="387">
        <f>MV!AK39</f>
        <v>0</v>
      </c>
      <c r="X39" s="387">
        <f>MV!AM39</f>
        <v>0</v>
      </c>
      <c r="Y39" s="443">
        <f>MV!AL39</f>
        <v>0</v>
      </c>
      <c r="Z39" s="386">
        <f t="shared" si="15"/>
        <v>0</v>
      </c>
      <c r="AA39" s="443">
        <f t="shared" si="16"/>
        <v>0</v>
      </c>
      <c r="AB39" s="703">
        <f t="shared" si="3"/>
        <v>0</v>
      </c>
      <c r="AC39" s="483">
        <f t="shared" si="4"/>
        <v>0</v>
      </c>
      <c r="AD39" s="704">
        <f t="shared" si="0"/>
        <v>0</v>
      </c>
      <c r="AE39" s="386">
        <f>'Ketersediaan Alat Peb-20'!P38</f>
        <v>2</v>
      </c>
      <c r="AF39" s="443">
        <f>'Ketersediaan Alat Peb-20'!V38</f>
        <v>0</v>
      </c>
      <c r="AG39" s="386">
        <v>153.26</v>
      </c>
      <c r="AH39" s="443">
        <f t="shared" si="6"/>
        <v>306.52</v>
      </c>
      <c r="AI39" s="765">
        <v>0</v>
      </c>
      <c r="AJ39" s="767"/>
      <c r="AK39" s="733"/>
      <c r="AM39" s="188">
        <v>50</v>
      </c>
      <c r="AN39" s="188">
        <v>55.5</v>
      </c>
      <c r="AO39" s="188">
        <v>153.26</v>
      </c>
      <c r="AP39" s="188"/>
      <c r="AQ39" s="569"/>
      <c r="AR39" s="569"/>
    </row>
    <row r="40" spans="2:44">
      <c r="B40" s="276"/>
      <c r="C40" s="36">
        <v>32</v>
      </c>
      <c r="D40" s="384" t="s">
        <v>75</v>
      </c>
      <c r="E40" s="385">
        <v>3955</v>
      </c>
      <c r="F40" s="386">
        <f>MI!AJ40</f>
        <v>0</v>
      </c>
      <c r="G40" s="387">
        <f>MI!AK40</f>
        <v>0</v>
      </c>
      <c r="H40" s="387">
        <f>MI!AM40</f>
        <v>0</v>
      </c>
      <c r="I40" s="443">
        <f>MI!AL40</f>
        <v>0</v>
      </c>
      <c r="J40" s="386">
        <f>MII!AJ40</f>
        <v>0</v>
      </c>
      <c r="K40" s="387">
        <f>MII!AK40</f>
        <v>0</v>
      </c>
      <c r="L40" s="387">
        <f>MII!AM40</f>
        <v>0</v>
      </c>
      <c r="M40" s="443">
        <f>MII!AL40</f>
        <v>0</v>
      </c>
      <c r="N40" s="386">
        <f>MIII!AJ40</f>
        <v>0</v>
      </c>
      <c r="O40" s="387">
        <f>MIII!AK40</f>
        <v>0</v>
      </c>
      <c r="P40" s="387">
        <f>MIII!AM40</f>
        <v>0</v>
      </c>
      <c r="Q40" s="443">
        <f>MIII!AL40</f>
        <v>0</v>
      </c>
      <c r="R40" s="679">
        <f>MIV!AJ40</f>
        <v>0</v>
      </c>
      <c r="S40" s="387">
        <f>MIV!AK40</f>
        <v>0</v>
      </c>
      <c r="T40" s="387">
        <f>MIV!AM40</f>
        <v>0</v>
      </c>
      <c r="U40" s="680">
        <f>MIV!AL40</f>
        <v>0</v>
      </c>
      <c r="V40" s="386">
        <f>MV!AJ40</f>
        <v>0</v>
      </c>
      <c r="W40" s="387">
        <f>MV!AK40</f>
        <v>0</v>
      </c>
      <c r="X40" s="387">
        <f>MV!AM40</f>
        <v>0</v>
      </c>
      <c r="Y40" s="443">
        <f>MV!AL40</f>
        <v>0</v>
      </c>
      <c r="Z40" s="386">
        <f t="shared" si="15"/>
        <v>0</v>
      </c>
      <c r="AA40" s="443">
        <f t="shared" si="16"/>
        <v>0</v>
      </c>
      <c r="AB40" s="703">
        <f t="shared" si="3"/>
        <v>0</v>
      </c>
      <c r="AC40" s="483">
        <f t="shared" si="4"/>
        <v>0</v>
      </c>
      <c r="AD40" s="704">
        <f t="shared" si="0"/>
        <v>0</v>
      </c>
      <c r="AE40" s="386">
        <f>'Ketersediaan Alat Peb-20'!P39</f>
        <v>1</v>
      </c>
      <c r="AF40" s="443">
        <f>'Ketersediaan Alat Peb-20'!V39</f>
        <v>1</v>
      </c>
      <c r="AG40" s="386">
        <v>0</v>
      </c>
      <c r="AH40" s="443">
        <f t="shared" si="6"/>
        <v>0</v>
      </c>
      <c r="AI40" s="765">
        <v>9.56</v>
      </c>
      <c r="AJ40" s="767"/>
      <c r="AK40" s="733"/>
      <c r="AM40" s="188">
        <v>0</v>
      </c>
      <c r="AN40" s="188">
        <v>0</v>
      </c>
      <c r="AO40" s="188">
        <v>0</v>
      </c>
      <c r="AP40" s="188"/>
      <c r="AQ40" s="569"/>
      <c r="AR40" s="569"/>
    </row>
    <row r="41" spans="2:44">
      <c r="B41" s="276"/>
      <c r="C41" s="403">
        <v>33</v>
      </c>
      <c r="D41" s="380" t="s">
        <v>76</v>
      </c>
      <c r="E41" s="381">
        <v>3342</v>
      </c>
      <c r="F41" s="386">
        <f>MI!AJ41</f>
        <v>0</v>
      </c>
      <c r="G41" s="387">
        <f>MI!AK41</f>
        <v>0</v>
      </c>
      <c r="H41" s="387">
        <f>MI!AM41</f>
        <v>0</v>
      </c>
      <c r="I41" s="443">
        <f>MI!AL41</f>
        <v>0</v>
      </c>
      <c r="J41" s="386">
        <f>MII!AJ41</f>
        <v>0</v>
      </c>
      <c r="K41" s="387">
        <f>MII!AK41</f>
        <v>0</v>
      </c>
      <c r="L41" s="387">
        <f>MII!AM41</f>
        <v>0</v>
      </c>
      <c r="M41" s="443">
        <f>MII!AL41</f>
        <v>0</v>
      </c>
      <c r="N41" s="386">
        <f>MIII!AJ41</f>
        <v>0</v>
      </c>
      <c r="O41" s="387">
        <f>MIII!AK41</f>
        <v>0</v>
      </c>
      <c r="P41" s="387">
        <f>MIII!AM41</f>
        <v>0</v>
      </c>
      <c r="Q41" s="443">
        <f>MIII!AL41</f>
        <v>0</v>
      </c>
      <c r="R41" s="679">
        <f>MIV!AJ41</f>
        <v>0</v>
      </c>
      <c r="S41" s="387">
        <f>MIV!AK41</f>
        <v>0</v>
      </c>
      <c r="T41" s="387">
        <f>MIV!AM41</f>
        <v>0</v>
      </c>
      <c r="U41" s="680">
        <f>MIV!AL41</f>
        <v>0</v>
      </c>
      <c r="V41" s="386">
        <f>MV!AJ41</f>
        <v>0</v>
      </c>
      <c r="W41" s="387">
        <f>MV!AK41</f>
        <v>0</v>
      </c>
      <c r="X41" s="387">
        <f>MV!AM41</f>
        <v>0</v>
      </c>
      <c r="Y41" s="443">
        <f>MV!AL41</f>
        <v>0</v>
      </c>
      <c r="Z41" s="386">
        <f t="shared" si="15"/>
        <v>0</v>
      </c>
      <c r="AA41" s="443">
        <f t="shared" si="16"/>
        <v>0</v>
      </c>
      <c r="AB41" s="703">
        <f t="shared" si="3"/>
        <v>0</v>
      </c>
      <c r="AC41" s="483">
        <f t="shared" si="4"/>
        <v>0</v>
      </c>
      <c r="AD41" s="704">
        <f t="shared" si="0"/>
        <v>0</v>
      </c>
      <c r="AE41" s="386">
        <f>'Ketersediaan Alat Peb-20'!P40</f>
        <v>0</v>
      </c>
      <c r="AF41" s="443">
        <f>'Ketersediaan Alat Peb-20'!V40</f>
        <v>0</v>
      </c>
      <c r="AG41" s="386">
        <v>0</v>
      </c>
      <c r="AH41" s="443">
        <f t="shared" si="6"/>
        <v>0</v>
      </c>
      <c r="AI41" s="765">
        <v>0</v>
      </c>
      <c r="AJ41" s="767"/>
      <c r="AK41" s="733"/>
      <c r="AM41" s="188">
        <v>0</v>
      </c>
      <c r="AN41" s="188">
        <v>0</v>
      </c>
      <c r="AO41" s="188">
        <v>0</v>
      </c>
      <c r="AP41" s="188"/>
      <c r="AQ41" s="569"/>
      <c r="AR41" s="569"/>
    </row>
    <row r="42" ht="15.75" spans="2:44">
      <c r="B42" s="277"/>
      <c r="C42" s="40">
        <v>34</v>
      </c>
      <c r="D42" s="411" t="s">
        <v>77</v>
      </c>
      <c r="E42" s="629">
        <v>5716</v>
      </c>
      <c r="F42" s="394">
        <f>MI!AJ42</f>
        <v>0</v>
      </c>
      <c r="G42" s="395">
        <f>MI!AK42</f>
        <v>0</v>
      </c>
      <c r="H42" s="395">
        <f>MI!AM42</f>
        <v>0</v>
      </c>
      <c r="I42" s="445">
        <f>MI!AL42</f>
        <v>0</v>
      </c>
      <c r="J42" s="394">
        <f>MII!AJ42</f>
        <v>0</v>
      </c>
      <c r="K42" s="395">
        <f>MII!AK42</f>
        <v>0</v>
      </c>
      <c r="L42" s="395">
        <f>MII!AM42</f>
        <v>0</v>
      </c>
      <c r="M42" s="445">
        <f>MII!AL42</f>
        <v>0</v>
      </c>
      <c r="N42" s="394">
        <f>MIII!AJ42</f>
        <v>0</v>
      </c>
      <c r="O42" s="395">
        <f>MIII!AK42</f>
        <v>0</v>
      </c>
      <c r="P42" s="395">
        <f>MIII!AM42</f>
        <v>0</v>
      </c>
      <c r="Q42" s="445">
        <f>MIII!AL42</f>
        <v>0</v>
      </c>
      <c r="R42" s="685">
        <f>MIV!AJ42</f>
        <v>0</v>
      </c>
      <c r="S42" s="395">
        <f>MIV!AK42</f>
        <v>0</v>
      </c>
      <c r="T42" s="395">
        <f>MIV!AM42</f>
        <v>0</v>
      </c>
      <c r="U42" s="686">
        <f>MIV!AL42</f>
        <v>0</v>
      </c>
      <c r="V42" s="394">
        <f>MV!AJ42</f>
        <v>0</v>
      </c>
      <c r="W42" s="395">
        <f>MV!AK42</f>
        <v>0</v>
      </c>
      <c r="X42" s="395">
        <f>MV!AM42</f>
        <v>0</v>
      </c>
      <c r="Y42" s="445">
        <f>MV!AL42</f>
        <v>0</v>
      </c>
      <c r="Z42" s="394">
        <f t="shared" si="15"/>
        <v>0</v>
      </c>
      <c r="AA42" s="445">
        <f t="shared" si="16"/>
        <v>0</v>
      </c>
      <c r="AB42" s="705">
        <f t="shared" si="3"/>
        <v>0</v>
      </c>
      <c r="AC42" s="490">
        <f t="shared" si="4"/>
        <v>0</v>
      </c>
      <c r="AD42" s="706">
        <f t="shared" si="0"/>
        <v>0</v>
      </c>
      <c r="AE42" s="394">
        <f>'Ketersediaan Alat Peb-20'!P41</f>
        <v>0</v>
      </c>
      <c r="AF42" s="445">
        <f>'Ketersediaan Alat Peb-20'!V41</f>
        <v>0</v>
      </c>
      <c r="AG42" s="394">
        <v>0</v>
      </c>
      <c r="AH42" s="445">
        <f t="shared" si="6"/>
        <v>0</v>
      </c>
      <c r="AI42" s="768">
        <v>0</v>
      </c>
      <c r="AJ42" s="769"/>
      <c r="AK42" s="741"/>
      <c r="AM42" s="188">
        <v>0</v>
      </c>
      <c r="AN42" s="188">
        <v>0</v>
      </c>
      <c r="AO42" s="188">
        <v>0</v>
      </c>
      <c r="AP42" s="188"/>
      <c r="AQ42" s="569"/>
      <c r="AR42" s="569"/>
    </row>
    <row r="43" ht="15.75" spans="2:44">
      <c r="B43" s="267"/>
      <c r="C43" s="46"/>
      <c r="D43" s="396" t="s">
        <v>43</v>
      </c>
      <c r="E43" s="623">
        <f>SUM(E36:E42)</f>
        <v>29955</v>
      </c>
      <c r="F43" s="398">
        <f>MI!AJ43</f>
        <v>0</v>
      </c>
      <c r="G43" s="399">
        <f>MI!AK43</f>
        <v>0</v>
      </c>
      <c r="H43" s="399">
        <f>MI!AM43</f>
        <v>0</v>
      </c>
      <c r="I43" s="446">
        <f>MI!AL43</f>
        <v>0</v>
      </c>
      <c r="J43" s="398">
        <f>MII!AJ43</f>
        <v>0</v>
      </c>
      <c r="K43" s="399">
        <f>MII!AK43</f>
        <v>0</v>
      </c>
      <c r="L43" s="399">
        <f>MII!AM43</f>
        <v>0</v>
      </c>
      <c r="M43" s="446">
        <f>MII!AL43</f>
        <v>0</v>
      </c>
      <c r="N43" s="398">
        <f>MIII!AJ43</f>
        <v>0</v>
      </c>
      <c r="O43" s="399">
        <f>MIII!AK43</f>
        <v>0</v>
      </c>
      <c r="P43" s="399">
        <f>MIII!AM43</f>
        <v>0</v>
      </c>
      <c r="Q43" s="446">
        <f>MIII!AL43</f>
        <v>0</v>
      </c>
      <c r="R43" s="675">
        <f>MIV!AJ43</f>
        <v>0</v>
      </c>
      <c r="S43" s="399">
        <f>MIV!AK43</f>
        <v>0</v>
      </c>
      <c r="T43" s="399">
        <f>MIV!AM43</f>
        <v>0</v>
      </c>
      <c r="U43" s="446">
        <f>MIV!AL43</f>
        <v>0</v>
      </c>
      <c r="V43" s="398">
        <f>MV!AJ43</f>
        <v>0</v>
      </c>
      <c r="W43" s="399">
        <f>MV!AK43</f>
        <v>0</v>
      </c>
      <c r="X43" s="399">
        <f>MV!AM43</f>
        <v>0</v>
      </c>
      <c r="Y43" s="446">
        <f>MV!AL43</f>
        <v>0</v>
      </c>
      <c r="Z43" s="398">
        <f t="shared" ref="Z43:AA43" si="17">SUM(Z36:Z42)</f>
        <v>0</v>
      </c>
      <c r="AA43" s="446">
        <f t="shared" si="17"/>
        <v>0</v>
      </c>
      <c r="AB43" s="707">
        <f t="shared" si="3"/>
        <v>0</v>
      </c>
      <c r="AC43" s="493">
        <f t="shared" si="4"/>
        <v>0</v>
      </c>
      <c r="AD43" s="708">
        <f t="shared" si="0"/>
        <v>0</v>
      </c>
      <c r="AE43" s="495">
        <f>'Ketersediaan Alat Peb-20'!P42</f>
        <v>4</v>
      </c>
      <c r="AF43" s="446">
        <f>'Ketersediaan Alat Peb-20'!V42</f>
        <v>1</v>
      </c>
      <c r="AG43" s="495">
        <f t="shared" si="5"/>
        <v>0</v>
      </c>
      <c r="AH43" s="446">
        <f t="shared" si="6"/>
        <v>188.99</v>
      </c>
      <c r="AI43" s="762">
        <f>SUM(AI36:AI42)</f>
        <v>9.56</v>
      </c>
      <c r="AJ43" s="743"/>
      <c r="AK43" s="552"/>
      <c r="AM43" s="188">
        <v>438</v>
      </c>
      <c r="AN43" s="188">
        <v>72.5</v>
      </c>
      <c r="AO43" s="188">
        <v>188.99</v>
      </c>
      <c r="AP43" s="188"/>
      <c r="AQ43" s="569"/>
      <c r="AR43" s="569"/>
    </row>
    <row r="44" ht="15.75" spans="2:44">
      <c r="B44" s="413" t="s">
        <v>78</v>
      </c>
      <c r="C44" s="414"/>
      <c r="D44" s="414"/>
      <c r="E44" s="630">
        <f>E43+E35+E26+E16</f>
        <v>129608.14</v>
      </c>
      <c r="F44" s="398">
        <f>MI!AJ44</f>
        <v>121.34</v>
      </c>
      <c r="G44" s="399">
        <f>MI!AK44</f>
        <v>121.39</v>
      </c>
      <c r="H44" s="399">
        <f>MI!AM44</f>
        <v>0</v>
      </c>
      <c r="I44" s="446">
        <f>MI!AL44</f>
        <v>17.58</v>
      </c>
      <c r="J44" s="398">
        <f>MII!AJ44</f>
        <v>145.82</v>
      </c>
      <c r="K44" s="399">
        <f>MII!AK44</f>
        <v>145.82</v>
      </c>
      <c r="L44" s="399">
        <f>MII!AM44</f>
        <v>0</v>
      </c>
      <c r="M44" s="446">
        <f>MII!AL44</f>
        <v>12.442</v>
      </c>
      <c r="N44" s="398">
        <f>MIII!AJ44</f>
        <v>72.98</v>
      </c>
      <c r="O44" s="399">
        <f>MIII!AK44</f>
        <v>72.98</v>
      </c>
      <c r="P44" s="399">
        <f>MIII!AM44</f>
        <v>0</v>
      </c>
      <c r="Q44" s="687">
        <f>MIII!AL44</f>
        <v>8.45</v>
      </c>
      <c r="R44" s="675">
        <f>MIV!AJ44</f>
        <v>0</v>
      </c>
      <c r="S44" s="399">
        <f>MIV!AK44</f>
        <v>0</v>
      </c>
      <c r="T44" s="399">
        <f>MIV!AM44</f>
        <v>0</v>
      </c>
      <c r="U44" s="676">
        <f>MIV!AL44</f>
        <v>0</v>
      </c>
      <c r="V44" s="398">
        <f>MV!AJ44</f>
        <v>0</v>
      </c>
      <c r="W44" s="399">
        <f>MV!AK44</f>
        <v>0</v>
      </c>
      <c r="X44" s="399">
        <f>MV!AM44</f>
        <v>0</v>
      </c>
      <c r="Y44" s="446">
        <f>MV!AL44</f>
        <v>0</v>
      </c>
      <c r="Z44" s="398">
        <f t="shared" ref="Z44:AF44" si="18">Z43+Z35+Z26+Z16</f>
        <v>0</v>
      </c>
      <c r="AA44" s="446">
        <f t="shared" si="18"/>
        <v>0</v>
      </c>
      <c r="AB44" s="492">
        <f t="shared" si="3"/>
        <v>0</v>
      </c>
      <c r="AC44" s="493">
        <f t="shared" si="4"/>
        <v>0</v>
      </c>
      <c r="AD44" s="708">
        <f t="shared" si="0"/>
        <v>0</v>
      </c>
      <c r="AE44" s="398">
        <f t="shared" si="18"/>
        <v>57</v>
      </c>
      <c r="AF44" s="446">
        <f t="shared" si="18"/>
        <v>47</v>
      </c>
      <c r="AG44" s="742">
        <f t="shared" si="5"/>
        <v>38.472</v>
      </c>
      <c r="AH44" s="742">
        <f t="shared" si="6"/>
        <v>3123.732</v>
      </c>
      <c r="AI44" s="762">
        <f>AI43+AI35+AI26+AI16</f>
        <v>881.58</v>
      </c>
      <c r="AJ44" s="743"/>
      <c r="AK44" s="552"/>
      <c r="AM44" s="188">
        <v>3035</v>
      </c>
      <c r="AN44" s="188">
        <v>2042.5</v>
      </c>
      <c r="AO44" s="188">
        <v>3085.26</v>
      </c>
      <c r="AP44" s="188"/>
      <c r="AQ44" s="569"/>
      <c r="AR44" s="569"/>
    </row>
    <row r="45" hidden="1"/>
    <row r="46" hidden="1" spans="6:12">
      <c r="F46" s="188"/>
      <c r="G46" s="188"/>
      <c r="H46" s="188"/>
      <c r="I46" s="188"/>
      <c r="J46" s="188"/>
      <c r="K46" s="188"/>
      <c r="L46" s="188"/>
    </row>
    <row r="47" ht="18.75" hidden="1" spans="2:37">
      <c r="B47" s="189" t="s">
        <v>79</v>
      </c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</row>
    <row r="48" ht="15.75" hidden="1" spans="6:12">
      <c r="F48" s="188"/>
      <c r="G48" s="188"/>
      <c r="H48" s="188"/>
      <c r="I48" s="188"/>
      <c r="J48" s="188"/>
      <c r="K48" s="188"/>
      <c r="L48" s="188"/>
    </row>
    <row r="49" ht="15.75" hidden="1" spans="2:37">
      <c r="B49" s="3" t="s">
        <v>80</v>
      </c>
      <c r="C49" s="631" t="s">
        <v>81</v>
      </c>
      <c r="D49" s="632" t="s">
        <v>2</v>
      </c>
      <c r="E49" s="633" t="s">
        <v>3</v>
      </c>
      <c r="F49" s="608" t="s">
        <v>82</v>
      </c>
      <c r="G49" s="609"/>
      <c r="H49" s="609"/>
      <c r="I49" s="609"/>
      <c r="J49" s="609"/>
      <c r="K49" s="609"/>
      <c r="L49" s="609"/>
      <c r="M49" s="609"/>
      <c r="N49" s="609"/>
      <c r="O49" s="609"/>
      <c r="P49" s="609"/>
      <c r="Q49" s="609"/>
      <c r="R49" s="609"/>
      <c r="S49" s="609"/>
      <c r="T49" s="609"/>
      <c r="U49" s="609"/>
      <c r="V49" s="609"/>
      <c r="W49" s="609"/>
      <c r="X49" s="609"/>
      <c r="Y49" s="609"/>
      <c r="Z49" s="609"/>
      <c r="AA49" s="609"/>
      <c r="AB49" s="609"/>
      <c r="AC49" s="688"/>
      <c r="AD49" s="689" t="s">
        <v>5</v>
      </c>
      <c r="AE49" s="464" t="s">
        <v>6</v>
      </c>
      <c r="AF49" s="465"/>
      <c r="AG49" s="464" t="s">
        <v>7</v>
      </c>
      <c r="AH49" s="465"/>
      <c r="AI49" s="719" t="s">
        <v>8</v>
      </c>
      <c r="AJ49" s="519" t="s">
        <v>9</v>
      </c>
      <c r="AK49" s="519" t="s">
        <v>10</v>
      </c>
    </row>
    <row r="50" ht="15.75" hidden="1" spans="2:37">
      <c r="B50" s="9"/>
      <c r="C50" s="634"/>
      <c r="D50" s="635"/>
      <c r="E50" s="636"/>
      <c r="F50" s="637" t="s">
        <v>11</v>
      </c>
      <c r="G50" s="638"/>
      <c r="H50" s="638"/>
      <c r="I50" s="664"/>
      <c r="J50" s="637" t="s">
        <v>12</v>
      </c>
      <c r="K50" s="638"/>
      <c r="L50" s="638"/>
      <c r="M50" s="664"/>
      <c r="N50" s="637" t="s">
        <v>13</v>
      </c>
      <c r="O50" s="638"/>
      <c r="P50" s="638"/>
      <c r="Q50" s="664"/>
      <c r="R50" s="637" t="s">
        <v>14</v>
      </c>
      <c r="S50" s="638"/>
      <c r="T50" s="638"/>
      <c r="U50" s="664"/>
      <c r="V50" s="637" t="s">
        <v>15</v>
      </c>
      <c r="W50" s="638"/>
      <c r="X50" s="638"/>
      <c r="Y50" s="664"/>
      <c r="Z50" s="713" t="s">
        <v>16</v>
      </c>
      <c r="AA50" s="714"/>
      <c r="AB50" s="713" t="s">
        <v>17</v>
      </c>
      <c r="AC50" s="714"/>
      <c r="AD50" s="692"/>
      <c r="AE50" s="521"/>
      <c r="AF50" s="522"/>
      <c r="AG50" s="521"/>
      <c r="AH50" s="522"/>
      <c r="AI50" s="722"/>
      <c r="AJ50" s="525"/>
      <c r="AK50" s="525"/>
    </row>
    <row r="51" ht="51.75" hidden="1" spans="2:37">
      <c r="B51" s="15"/>
      <c r="C51" s="639"/>
      <c r="D51" s="640"/>
      <c r="E51" s="641"/>
      <c r="F51" s="614" t="s">
        <v>19</v>
      </c>
      <c r="G51" s="615" t="s">
        <v>20</v>
      </c>
      <c r="H51" s="615" t="s">
        <v>21</v>
      </c>
      <c r="I51" s="646" t="s">
        <v>22</v>
      </c>
      <c r="J51" s="614" t="s">
        <v>19</v>
      </c>
      <c r="K51" s="615" t="s">
        <v>20</v>
      </c>
      <c r="L51" s="615" t="s">
        <v>21</v>
      </c>
      <c r="M51" s="646" t="s">
        <v>22</v>
      </c>
      <c r="N51" s="614" t="s">
        <v>19</v>
      </c>
      <c r="O51" s="615" t="s">
        <v>20</v>
      </c>
      <c r="P51" s="615" t="s">
        <v>21</v>
      </c>
      <c r="Q51" s="646" t="s">
        <v>22</v>
      </c>
      <c r="R51" s="614" t="s">
        <v>19</v>
      </c>
      <c r="S51" s="615" t="s">
        <v>20</v>
      </c>
      <c r="T51" s="615" t="s">
        <v>21</v>
      </c>
      <c r="U51" s="646" t="s">
        <v>22</v>
      </c>
      <c r="V51" s="614" t="s">
        <v>19</v>
      </c>
      <c r="W51" s="615" t="s">
        <v>20</v>
      </c>
      <c r="X51" s="615" t="s">
        <v>21</v>
      </c>
      <c r="Y51" s="646" t="s">
        <v>22</v>
      </c>
      <c r="Z51" s="693" t="s">
        <v>23</v>
      </c>
      <c r="AA51" s="694" t="s">
        <v>24</v>
      </c>
      <c r="AB51" s="693" t="s">
        <v>83</v>
      </c>
      <c r="AC51" s="695" t="s">
        <v>20</v>
      </c>
      <c r="AD51" s="696"/>
      <c r="AE51" s="475" t="s">
        <v>25</v>
      </c>
      <c r="AF51" s="476" t="s">
        <v>26</v>
      </c>
      <c r="AG51" s="475" t="s">
        <v>27</v>
      </c>
      <c r="AH51" s="476" t="s">
        <v>28</v>
      </c>
      <c r="AI51" s="725"/>
      <c r="AJ51" s="529"/>
      <c r="AK51" s="529"/>
    </row>
    <row r="52" hidden="1" spans="2:37">
      <c r="B52" s="435" t="s">
        <v>55</v>
      </c>
      <c r="C52" s="436">
        <v>1</v>
      </c>
      <c r="D52" s="436" t="e">
        <f>#REF!</f>
        <v>#REF!</v>
      </c>
      <c r="E52" s="642" t="e">
        <f>#REF!</f>
        <v>#REF!</v>
      </c>
      <c r="F52" s="643" t="e">
        <f>#REF!</f>
        <v>#REF!</v>
      </c>
      <c r="G52" s="644" t="e">
        <f>#REF!</f>
        <v>#REF!</v>
      </c>
      <c r="H52" s="644" t="e">
        <f>#REF!</f>
        <v>#REF!</v>
      </c>
      <c r="I52" s="76" t="e">
        <f>#REF!</f>
        <v>#REF!</v>
      </c>
      <c r="J52" s="643" t="e">
        <f>#REF!</f>
        <v>#REF!</v>
      </c>
      <c r="K52" s="644" t="e">
        <f>#REF!</f>
        <v>#REF!</v>
      </c>
      <c r="L52" s="644" t="e">
        <f>#REF!</f>
        <v>#REF!</v>
      </c>
      <c r="M52" s="76" t="e">
        <f>#REF!</f>
        <v>#REF!</v>
      </c>
      <c r="N52" s="643" t="e">
        <f>#REF!</f>
        <v>#REF!</v>
      </c>
      <c r="O52" s="644" t="e">
        <f>#REF!</f>
        <v>#REF!</v>
      </c>
      <c r="P52" s="644" t="e">
        <f>#REF!</f>
        <v>#REF!</v>
      </c>
      <c r="Q52" s="76" t="e">
        <f>#REF!</f>
        <v>#REF!</v>
      </c>
      <c r="R52" s="643" t="e">
        <f>#REF!</f>
        <v>#REF!</v>
      </c>
      <c r="S52" s="644" t="e">
        <f>#REF!</f>
        <v>#REF!</v>
      </c>
      <c r="T52" s="644" t="e">
        <f>#REF!</f>
        <v>#REF!</v>
      </c>
      <c r="U52" s="76" t="e">
        <f>#REF!</f>
        <v>#REF!</v>
      </c>
      <c r="V52" s="643" t="e">
        <f>#REF!</f>
        <v>#REF!</v>
      </c>
      <c r="W52" s="644" t="e">
        <f>#REF!</f>
        <v>#REF!</v>
      </c>
      <c r="X52" s="644" t="e">
        <f>#REF!</f>
        <v>#REF!</v>
      </c>
      <c r="Y52" s="76" t="e">
        <f>#REF!</f>
        <v>#REF!</v>
      </c>
      <c r="Z52" s="31" t="e">
        <f>#REF!</f>
        <v>#REF!</v>
      </c>
      <c r="AA52" s="515" t="e">
        <f>#REF!</f>
        <v>#REF!</v>
      </c>
      <c r="AB52" s="31" t="e">
        <f>#REF!</f>
        <v>#REF!</v>
      </c>
      <c r="AC52" s="515" t="e">
        <f>#REF!</f>
        <v>#REF!</v>
      </c>
      <c r="AD52" s="715" t="e">
        <f>#REF!</f>
        <v>#REF!</v>
      </c>
      <c r="AE52" s="31" t="e">
        <f>#REF!</f>
        <v>#REF!</v>
      </c>
      <c r="AF52" s="515" t="e">
        <f>#REF!</f>
        <v>#REF!</v>
      </c>
      <c r="AG52" s="31" t="e">
        <f>#REF!</f>
        <v>#REF!</v>
      </c>
      <c r="AH52" s="515" t="e">
        <f>#REF!</f>
        <v>#REF!</v>
      </c>
      <c r="AI52" s="770" t="e">
        <f>#REF!</f>
        <v>#REF!</v>
      </c>
      <c r="AJ52" s="771" t="e">
        <f>#REF!</f>
        <v>#REF!</v>
      </c>
      <c r="AK52" s="772" t="e">
        <f>#REF!</f>
        <v>#REF!</v>
      </c>
    </row>
    <row r="53" hidden="1" spans="2:37">
      <c r="B53" s="435" t="s">
        <v>55</v>
      </c>
      <c r="C53" s="436">
        <v>2</v>
      </c>
      <c r="D53" s="436" t="str">
        <f t="shared" ref="D53:AK53" si="19">D30</f>
        <v>PDM</v>
      </c>
      <c r="E53" s="642">
        <f t="shared" si="19"/>
        <v>3937</v>
      </c>
      <c r="F53" s="643">
        <f t="shared" si="19"/>
        <v>0</v>
      </c>
      <c r="G53" s="644">
        <f t="shared" si="19"/>
        <v>0</v>
      </c>
      <c r="H53" s="644">
        <f t="shared" si="19"/>
        <v>0</v>
      </c>
      <c r="I53" s="76">
        <f t="shared" si="19"/>
        <v>0</v>
      </c>
      <c r="J53" s="643">
        <f t="shared" si="19"/>
        <v>0</v>
      </c>
      <c r="K53" s="644">
        <f t="shared" si="19"/>
        <v>0</v>
      </c>
      <c r="L53" s="644">
        <f t="shared" si="19"/>
        <v>0</v>
      </c>
      <c r="M53" s="76">
        <f t="shared" si="19"/>
        <v>0</v>
      </c>
      <c r="N53" s="643">
        <f t="shared" si="19"/>
        <v>0</v>
      </c>
      <c r="O53" s="644">
        <f t="shared" si="19"/>
        <v>0</v>
      </c>
      <c r="P53" s="644">
        <f t="shared" si="19"/>
        <v>0</v>
      </c>
      <c r="Q53" s="76">
        <f t="shared" si="19"/>
        <v>0</v>
      </c>
      <c r="R53" s="643">
        <f t="shared" si="19"/>
        <v>0</v>
      </c>
      <c r="S53" s="644">
        <f t="shared" si="19"/>
        <v>0</v>
      </c>
      <c r="T53" s="644">
        <f t="shared" si="19"/>
        <v>0</v>
      </c>
      <c r="U53" s="76">
        <f t="shared" si="19"/>
        <v>0</v>
      </c>
      <c r="V53" s="643">
        <f t="shared" si="19"/>
        <v>0</v>
      </c>
      <c r="W53" s="644">
        <f t="shared" si="19"/>
        <v>0</v>
      </c>
      <c r="X53" s="644">
        <f t="shared" si="19"/>
        <v>0</v>
      </c>
      <c r="Y53" s="76">
        <f t="shared" si="19"/>
        <v>0</v>
      </c>
      <c r="Z53" s="643">
        <f t="shared" si="19"/>
        <v>0</v>
      </c>
      <c r="AA53" s="76">
        <f t="shared" si="19"/>
        <v>0</v>
      </c>
      <c r="AB53" s="31">
        <f t="shared" si="19"/>
        <v>0</v>
      </c>
      <c r="AC53" s="515">
        <f t="shared" si="19"/>
        <v>0</v>
      </c>
      <c r="AD53" s="715">
        <f t="shared" si="19"/>
        <v>0</v>
      </c>
      <c r="AE53" s="31">
        <f t="shared" si="19"/>
        <v>8</v>
      </c>
      <c r="AF53" s="515">
        <f t="shared" si="19"/>
        <v>0</v>
      </c>
      <c r="AG53" s="31">
        <f t="shared" si="19"/>
        <v>0</v>
      </c>
      <c r="AH53" s="515">
        <f t="shared" si="19"/>
        <v>39</v>
      </c>
      <c r="AI53" s="770">
        <f t="shared" si="19"/>
        <v>121</v>
      </c>
      <c r="AJ53" s="771" t="str">
        <f t="shared" si="19"/>
        <v>Metisa Plana</v>
      </c>
      <c r="AK53" s="772">
        <f t="shared" si="19"/>
        <v>0</v>
      </c>
    </row>
    <row r="54" ht="18" hidden="1" customHeight="1" spans="2:37">
      <c r="B54" s="435" t="s">
        <v>55</v>
      </c>
      <c r="C54" s="436">
        <v>3</v>
      </c>
      <c r="D54" s="436" t="str">
        <f t="shared" ref="D54:AK54" si="20">D27</f>
        <v>ADO</v>
      </c>
      <c r="E54" s="642">
        <f t="shared" si="20"/>
        <v>6156</v>
      </c>
      <c r="F54" s="643">
        <f t="shared" si="20"/>
        <v>0</v>
      </c>
      <c r="G54" s="644">
        <f t="shared" si="20"/>
        <v>0</v>
      </c>
      <c r="H54" s="644">
        <f t="shared" si="20"/>
        <v>0</v>
      </c>
      <c r="I54" s="76">
        <f t="shared" si="20"/>
        <v>0</v>
      </c>
      <c r="J54" s="643">
        <f t="shared" si="20"/>
        <v>0</v>
      </c>
      <c r="K54" s="644">
        <f t="shared" si="20"/>
        <v>0</v>
      </c>
      <c r="L54" s="644">
        <f t="shared" si="20"/>
        <v>0</v>
      </c>
      <c r="M54" s="76">
        <f t="shared" si="20"/>
        <v>0</v>
      </c>
      <c r="N54" s="643">
        <f t="shared" si="20"/>
        <v>0</v>
      </c>
      <c r="O54" s="644">
        <f t="shared" si="20"/>
        <v>0</v>
      </c>
      <c r="P54" s="644">
        <f t="shared" si="20"/>
        <v>0</v>
      </c>
      <c r="Q54" s="76">
        <f t="shared" si="20"/>
        <v>0</v>
      </c>
      <c r="R54" s="643">
        <f t="shared" si="20"/>
        <v>0</v>
      </c>
      <c r="S54" s="644">
        <f t="shared" si="20"/>
        <v>0</v>
      </c>
      <c r="T54" s="644">
        <f t="shared" si="20"/>
        <v>0</v>
      </c>
      <c r="U54" s="76">
        <f t="shared" si="20"/>
        <v>0</v>
      </c>
      <c r="V54" s="643">
        <f t="shared" si="20"/>
        <v>0</v>
      </c>
      <c r="W54" s="644">
        <f t="shared" si="20"/>
        <v>0</v>
      </c>
      <c r="X54" s="644">
        <f t="shared" si="20"/>
        <v>0</v>
      </c>
      <c r="Y54" s="76">
        <f t="shared" si="20"/>
        <v>0</v>
      </c>
      <c r="Z54" s="31">
        <f t="shared" si="20"/>
        <v>0</v>
      </c>
      <c r="AA54" s="515">
        <f t="shared" si="20"/>
        <v>0</v>
      </c>
      <c r="AB54" s="31">
        <f t="shared" si="20"/>
        <v>0</v>
      </c>
      <c r="AC54" s="515">
        <f t="shared" si="20"/>
        <v>0</v>
      </c>
      <c r="AD54" s="715">
        <f t="shared" si="20"/>
        <v>0</v>
      </c>
      <c r="AE54" s="31">
        <f t="shared" si="20"/>
        <v>7</v>
      </c>
      <c r="AF54" s="515">
        <f t="shared" si="20"/>
        <v>0</v>
      </c>
      <c r="AG54" s="31">
        <f t="shared" si="20"/>
        <v>0</v>
      </c>
      <c r="AH54" s="515">
        <f t="shared" si="20"/>
        <v>254.65</v>
      </c>
      <c r="AI54" s="770">
        <f t="shared" si="20"/>
        <v>0</v>
      </c>
      <c r="AJ54" s="771" t="str">
        <f t="shared" si="20"/>
        <v>Metisa,Pendula</v>
      </c>
      <c r="AK54" s="772" t="str">
        <f t="shared" si="20"/>
        <v>Delta dipakai 35.7 L</v>
      </c>
    </row>
    <row r="55" ht="18" hidden="1" customHeight="1" spans="2:37">
      <c r="B55" s="435" t="s">
        <v>55</v>
      </c>
      <c r="C55" s="436">
        <v>4</v>
      </c>
      <c r="D55" s="436" t="str">
        <f t="shared" ref="D55:AK55" si="21">D29</f>
        <v>TIN</v>
      </c>
      <c r="E55" s="642">
        <f t="shared" si="21"/>
        <v>5972</v>
      </c>
      <c r="F55" s="643">
        <f t="shared" si="21"/>
        <v>0</v>
      </c>
      <c r="G55" s="644">
        <f t="shared" si="21"/>
        <v>0</v>
      </c>
      <c r="H55" s="644">
        <f t="shared" si="21"/>
        <v>0</v>
      </c>
      <c r="I55" s="76">
        <f t="shared" si="21"/>
        <v>0</v>
      </c>
      <c r="J55" s="643">
        <f t="shared" si="21"/>
        <v>0</v>
      </c>
      <c r="K55" s="644">
        <f t="shared" si="21"/>
        <v>0</v>
      </c>
      <c r="L55" s="644">
        <f t="shared" si="21"/>
        <v>0</v>
      </c>
      <c r="M55" s="76">
        <f t="shared" si="21"/>
        <v>0</v>
      </c>
      <c r="N55" s="643">
        <f t="shared" si="21"/>
        <v>0</v>
      </c>
      <c r="O55" s="644">
        <f t="shared" si="21"/>
        <v>0</v>
      </c>
      <c r="P55" s="644">
        <f t="shared" si="21"/>
        <v>0</v>
      </c>
      <c r="Q55" s="76">
        <f t="shared" si="21"/>
        <v>0</v>
      </c>
      <c r="R55" s="643">
        <f t="shared" si="21"/>
        <v>0</v>
      </c>
      <c r="S55" s="644">
        <f t="shared" si="21"/>
        <v>0</v>
      </c>
      <c r="T55" s="644">
        <f t="shared" si="21"/>
        <v>0</v>
      </c>
      <c r="U55" s="76">
        <f t="shared" si="21"/>
        <v>0</v>
      </c>
      <c r="V55" s="643">
        <f t="shared" si="21"/>
        <v>0</v>
      </c>
      <c r="W55" s="644">
        <f t="shared" si="21"/>
        <v>0</v>
      </c>
      <c r="X55" s="644">
        <f t="shared" si="21"/>
        <v>0</v>
      </c>
      <c r="Y55" s="76">
        <f t="shared" si="21"/>
        <v>0</v>
      </c>
      <c r="Z55" s="31">
        <f t="shared" si="21"/>
        <v>0</v>
      </c>
      <c r="AA55" s="515">
        <f t="shared" si="21"/>
        <v>0</v>
      </c>
      <c r="AB55" s="31">
        <f t="shared" si="21"/>
        <v>0</v>
      </c>
      <c r="AC55" s="515">
        <f t="shared" si="21"/>
        <v>0</v>
      </c>
      <c r="AD55" s="715">
        <f t="shared" si="21"/>
        <v>0</v>
      </c>
      <c r="AE55" s="31">
        <f t="shared" si="21"/>
        <v>6</v>
      </c>
      <c r="AF55" s="515">
        <f t="shared" si="21"/>
        <v>1</v>
      </c>
      <c r="AG55" s="31">
        <f t="shared" si="21"/>
        <v>0</v>
      </c>
      <c r="AH55" s="515">
        <f t="shared" si="21"/>
        <v>358.27</v>
      </c>
      <c r="AI55" s="770">
        <f t="shared" si="21"/>
        <v>0</v>
      </c>
      <c r="AJ55" s="771" t="str">
        <f t="shared" si="21"/>
        <v>Metisa plana</v>
      </c>
      <c r="AK55" s="772">
        <f t="shared" si="21"/>
        <v>0</v>
      </c>
    </row>
    <row r="56" hidden="1" spans="2:37">
      <c r="B56" s="435" t="s">
        <v>55</v>
      </c>
      <c r="C56" s="436">
        <v>5</v>
      </c>
      <c r="D56" s="436" t="str">
        <f t="shared" ref="D56:AK56" si="22">D28</f>
        <v>PAB</v>
      </c>
      <c r="E56" s="642">
        <f t="shared" si="22"/>
        <v>3621</v>
      </c>
      <c r="F56" s="643">
        <f t="shared" si="22"/>
        <v>0</v>
      </c>
      <c r="G56" s="644">
        <f t="shared" si="22"/>
        <v>0</v>
      </c>
      <c r="H56" s="644">
        <f t="shared" si="22"/>
        <v>0</v>
      </c>
      <c r="I56" s="76">
        <f t="shared" si="22"/>
        <v>0</v>
      </c>
      <c r="J56" s="643">
        <f t="shared" si="22"/>
        <v>0</v>
      </c>
      <c r="K56" s="644">
        <f t="shared" si="22"/>
        <v>0</v>
      </c>
      <c r="L56" s="644">
        <f t="shared" si="22"/>
        <v>0</v>
      </c>
      <c r="M56" s="76">
        <f t="shared" si="22"/>
        <v>0</v>
      </c>
      <c r="N56" s="643">
        <f t="shared" si="22"/>
        <v>0</v>
      </c>
      <c r="O56" s="644">
        <f t="shared" si="22"/>
        <v>0</v>
      </c>
      <c r="P56" s="644">
        <f t="shared" si="22"/>
        <v>0</v>
      </c>
      <c r="Q56" s="76">
        <f t="shared" si="22"/>
        <v>0</v>
      </c>
      <c r="R56" s="643">
        <f t="shared" si="22"/>
        <v>0</v>
      </c>
      <c r="S56" s="644">
        <f t="shared" si="22"/>
        <v>0</v>
      </c>
      <c r="T56" s="644">
        <f t="shared" si="22"/>
        <v>0</v>
      </c>
      <c r="U56" s="76">
        <f t="shared" si="22"/>
        <v>0</v>
      </c>
      <c r="V56" s="643">
        <f t="shared" si="22"/>
        <v>0</v>
      </c>
      <c r="W56" s="644">
        <f t="shared" si="22"/>
        <v>0</v>
      </c>
      <c r="X56" s="644">
        <f t="shared" si="22"/>
        <v>0</v>
      </c>
      <c r="Y56" s="76">
        <f t="shared" si="22"/>
        <v>0</v>
      </c>
      <c r="Z56" s="31">
        <f t="shared" si="22"/>
        <v>0</v>
      </c>
      <c r="AA56" s="515">
        <f t="shared" si="22"/>
        <v>0</v>
      </c>
      <c r="AB56" s="31">
        <f t="shared" si="22"/>
        <v>0</v>
      </c>
      <c r="AC56" s="515">
        <f t="shared" si="22"/>
        <v>0</v>
      </c>
      <c r="AD56" s="715">
        <f t="shared" si="22"/>
        <v>0</v>
      </c>
      <c r="AE56" s="31">
        <f t="shared" si="22"/>
        <v>5</v>
      </c>
      <c r="AF56" s="515">
        <f t="shared" si="22"/>
        <v>4</v>
      </c>
      <c r="AG56" s="31">
        <f t="shared" si="22"/>
        <v>0</v>
      </c>
      <c r="AH56" s="515">
        <f t="shared" si="22"/>
        <v>0</v>
      </c>
      <c r="AI56" s="770">
        <f t="shared" si="22"/>
        <v>3.38</v>
      </c>
      <c r="AJ56" s="771" t="str">
        <f t="shared" si="22"/>
        <v>Metisa Plana</v>
      </c>
      <c r="AK56" s="772">
        <f t="shared" si="22"/>
        <v>0</v>
      </c>
    </row>
    <row r="57" hidden="1" spans="2:37">
      <c r="B57" s="435" t="s">
        <v>31</v>
      </c>
      <c r="C57" s="436">
        <v>6</v>
      </c>
      <c r="D57" s="436" t="str">
        <f t="shared" ref="D57:AK57" si="23">D7</f>
        <v>BAJ</v>
      </c>
      <c r="E57" s="642">
        <f t="shared" si="23"/>
        <v>4103</v>
      </c>
      <c r="F57" s="643">
        <f t="shared" si="23"/>
        <v>0</v>
      </c>
      <c r="G57" s="644">
        <f t="shared" si="23"/>
        <v>0</v>
      </c>
      <c r="H57" s="644">
        <f t="shared" si="23"/>
        <v>0</v>
      </c>
      <c r="I57" s="76">
        <f t="shared" si="23"/>
        <v>0</v>
      </c>
      <c r="J57" s="643">
        <f t="shared" si="23"/>
        <v>0</v>
      </c>
      <c r="K57" s="644">
        <f t="shared" si="23"/>
        <v>0</v>
      </c>
      <c r="L57" s="644">
        <f t="shared" si="23"/>
        <v>0</v>
      </c>
      <c r="M57" s="76">
        <f t="shared" si="23"/>
        <v>0</v>
      </c>
      <c r="N57" s="643">
        <f t="shared" si="23"/>
        <v>0</v>
      </c>
      <c r="O57" s="644">
        <f t="shared" si="23"/>
        <v>0</v>
      </c>
      <c r="P57" s="644">
        <f t="shared" si="23"/>
        <v>0</v>
      </c>
      <c r="Q57" s="76">
        <f t="shared" si="23"/>
        <v>0</v>
      </c>
      <c r="R57" s="643">
        <f t="shared" si="23"/>
        <v>0</v>
      </c>
      <c r="S57" s="644">
        <f t="shared" si="23"/>
        <v>0</v>
      </c>
      <c r="T57" s="644">
        <f t="shared" si="23"/>
        <v>0</v>
      </c>
      <c r="U57" s="76">
        <f t="shared" si="23"/>
        <v>0</v>
      </c>
      <c r="V57" s="643">
        <f t="shared" si="23"/>
        <v>0</v>
      </c>
      <c r="W57" s="644">
        <f t="shared" si="23"/>
        <v>0</v>
      </c>
      <c r="X57" s="644">
        <f t="shared" si="23"/>
        <v>0</v>
      </c>
      <c r="Y57" s="76">
        <f t="shared" si="23"/>
        <v>0</v>
      </c>
      <c r="Z57" s="31">
        <f t="shared" si="23"/>
        <v>0</v>
      </c>
      <c r="AA57" s="515">
        <f t="shared" si="23"/>
        <v>0</v>
      </c>
      <c r="AB57" s="31">
        <f t="shared" si="23"/>
        <v>0</v>
      </c>
      <c r="AC57" s="515">
        <f t="shared" si="23"/>
        <v>0</v>
      </c>
      <c r="AD57" s="715">
        <f t="shared" si="23"/>
        <v>0</v>
      </c>
      <c r="AE57" s="31">
        <f t="shared" si="23"/>
        <v>1</v>
      </c>
      <c r="AF57" s="515">
        <f t="shared" si="23"/>
        <v>0</v>
      </c>
      <c r="AG57" s="31">
        <f t="shared" si="23"/>
        <v>0</v>
      </c>
      <c r="AH57" s="515">
        <f t="shared" si="23"/>
        <v>26</v>
      </c>
      <c r="AI57" s="770">
        <f t="shared" si="23"/>
        <v>0</v>
      </c>
      <c r="AJ57" s="773" t="str">
        <f t="shared" si="23"/>
        <v>Pteroma sp.</v>
      </c>
      <c r="AK57" s="772">
        <f t="shared" si="23"/>
        <v>0</v>
      </c>
    </row>
    <row r="58" hidden="1" spans="2:37">
      <c r="B58" s="435" t="s">
        <v>70</v>
      </c>
      <c r="C58" s="436">
        <v>7</v>
      </c>
      <c r="D58" s="436" t="str">
        <f t="shared" ref="D58:AD58" si="24">D37</f>
        <v>PUR</v>
      </c>
      <c r="E58" s="642">
        <f t="shared" si="24"/>
        <v>3276</v>
      </c>
      <c r="F58" s="643">
        <f t="shared" si="24"/>
        <v>0</v>
      </c>
      <c r="G58" s="644">
        <f t="shared" si="24"/>
        <v>0</v>
      </c>
      <c r="H58" s="644">
        <f t="shared" si="24"/>
        <v>0</v>
      </c>
      <c r="I58" s="76">
        <f t="shared" si="24"/>
        <v>0</v>
      </c>
      <c r="J58" s="643">
        <f t="shared" si="24"/>
        <v>0</v>
      </c>
      <c r="K58" s="644">
        <f t="shared" si="24"/>
        <v>0</v>
      </c>
      <c r="L58" s="644">
        <f t="shared" si="24"/>
        <v>0</v>
      </c>
      <c r="M58" s="76">
        <f t="shared" si="24"/>
        <v>0</v>
      </c>
      <c r="N58" s="643">
        <f t="shared" si="24"/>
        <v>0</v>
      </c>
      <c r="O58" s="644">
        <f t="shared" si="24"/>
        <v>0</v>
      </c>
      <c r="P58" s="644">
        <f t="shared" si="24"/>
        <v>0</v>
      </c>
      <c r="Q58" s="76">
        <f t="shared" si="24"/>
        <v>0</v>
      </c>
      <c r="R58" s="643">
        <f t="shared" si="24"/>
        <v>0</v>
      </c>
      <c r="S58" s="644">
        <f t="shared" si="24"/>
        <v>0</v>
      </c>
      <c r="T58" s="644">
        <f t="shared" si="24"/>
        <v>0</v>
      </c>
      <c r="U58" s="76">
        <f t="shared" si="24"/>
        <v>0</v>
      </c>
      <c r="V58" s="643">
        <f t="shared" si="24"/>
        <v>0</v>
      </c>
      <c r="W58" s="644">
        <f t="shared" si="24"/>
        <v>0</v>
      </c>
      <c r="X58" s="644">
        <f t="shared" si="24"/>
        <v>0</v>
      </c>
      <c r="Y58" s="76">
        <f t="shared" si="24"/>
        <v>0</v>
      </c>
      <c r="Z58" s="31">
        <f t="shared" si="24"/>
        <v>0</v>
      </c>
      <c r="AA58" s="515">
        <f t="shared" si="24"/>
        <v>0</v>
      </c>
      <c r="AB58" s="31">
        <f t="shared" si="24"/>
        <v>0</v>
      </c>
      <c r="AC58" s="515">
        <f t="shared" si="24"/>
        <v>0</v>
      </c>
      <c r="AD58" s="715">
        <f t="shared" si="24"/>
        <v>0</v>
      </c>
      <c r="AE58" s="31">
        <f t="shared" ref="AE58:AK58" si="25">AE37</f>
        <v>1</v>
      </c>
      <c r="AF58" s="515">
        <f t="shared" si="25"/>
        <v>0</v>
      </c>
      <c r="AG58" s="31">
        <f t="shared" si="25"/>
        <v>35.73</v>
      </c>
      <c r="AH58" s="515">
        <f t="shared" si="25"/>
        <v>71.46</v>
      </c>
      <c r="AI58" s="770">
        <f t="shared" si="25"/>
        <v>0</v>
      </c>
      <c r="AJ58" s="771" t="str">
        <f t="shared" si="25"/>
        <v>Metisa plana</v>
      </c>
      <c r="AK58" s="772">
        <f t="shared" si="25"/>
        <v>0</v>
      </c>
    </row>
    <row r="59" hidden="1" spans="2:37">
      <c r="B59" s="435" t="s">
        <v>44</v>
      </c>
      <c r="C59" s="436">
        <v>8</v>
      </c>
      <c r="D59" s="436" t="str">
        <f t="shared" ref="D59:AK59" si="26">D22</f>
        <v>TIU</v>
      </c>
      <c r="E59" s="642">
        <f t="shared" si="26"/>
        <v>2261</v>
      </c>
      <c r="F59" s="643">
        <f t="shared" si="26"/>
        <v>0</v>
      </c>
      <c r="G59" s="644">
        <f t="shared" si="26"/>
        <v>0</v>
      </c>
      <c r="H59" s="644">
        <f t="shared" si="26"/>
        <v>0</v>
      </c>
      <c r="I59" s="76">
        <f t="shared" si="26"/>
        <v>0</v>
      </c>
      <c r="J59" s="643">
        <f t="shared" si="26"/>
        <v>0</v>
      </c>
      <c r="K59" s="644">
        <f t="shared" si="26"/>
        <v>0</v>
      </c>
      <c r="L59" s="644">
        <f t="shared" si="26"/>
        <v>0</v>
      </c>
      <c r="M59" s="76">
        <f t="shared" si="26"/>
        <v>0</v>
      </c>
      <c r="N59" s="643">
        <f t="shared" si="26"/>
        <v>0</v>
      </c>
      <c r="O59" s="644">
        <f t="shared" si="26"/>
        <v>0</v>
      </c>
      <c r="P59" s="644">
        <f t="shared" si="26"/>
        <v>0</v>
      </c>
      <c r="Q59" s="76">
        <f t="shared" si="26"/>
        <v>0</v>
      </c>
      <c r="R59" s="643">
        <f t="shared" si="26"/>
        <v>0</v>
      </c>
      <c r="S59" s="644">
        <f t="shared" si="26"/>
        <v>0</v>
      </c>
      <c r="T59" s="644">
        <f t="shared" si="26"/>
        <v>0</v>
      </c>
      <c r="U59" s="76">
        <f t="shared" si="26"/>
        <v>0</v>
      </c>
      <c r="V59" s="643">
        <f t="shared" si="26"/>
        <v>0</v>
      </c>
      <c r="W59" s="644">
        <f t="shared" si="26"/>
        <v>0</v>
      </c>
      <c r="X59" s="644">
        <f t="shared" si="26"/>
        <v>0</v>
      </c>
      <c r="Y59" s="76">
        <f t="shared" si="26"/>
        <v>0</v>
      </c>
      <c r="Z59" s="716">
        <f t="shared" si="26"/>
        <v>0</v>
      </c>
      <c r="AA59" s="717">
        <f t="shared" si="26"/>
        <v>0</v>
      </c>
      <c r="AB59" s="31">
        <f t="shared" si="26"/>
        <v>0</v>
      </c>
      <c r="AC59" s="515">
        <f t="shared" si="26"/>
        <v>0</v>
      </c>
      <c r="AD59" s="715">
        <f t="shared" si="26"/>
        <v>0</v>
      </c>
      <c r="AE59" s="31">
        <f t="shared" si="26"/>
        <v>1</v>
      </c>
      <c r="AF59" s="515">
        <f t="shared" si="26"/>
        <v>0</v>
      </c>
      <c r="AG59" s="31">
        <f t="shared" si="26"/>
        <v>0</v>
      </c>
      <c r="AH59" s="515">
        <f t="shared" si="26"/>
        <v>68.3</v>
      </c>
      <c r="AI59" s="770">
        <f t="shared" si="26"/>
        <v>0.32</v>
      </c>
      <c r="AJ59" s="771" t="str">
        <f t="shared" si="26"/>
        <v>metisa plana</v>
      </c>
      <c r="AK59" s="772">
        <f t="shared" si="26"/>
        <v>0</v>
      </c>
    </row>
    <row r="60" hidden="1" spans="2:37">
      <c r="B60" s="435" t="s">
        <v>44</v>
      </c>
      <c r="C60" s="436">
        <v>9</v>
      </c>
      <c r="D60" s="436" t="str">
        <f t="shared" ref="D60:AK60" si="27">D19</f>
        <v>GUB</v>
      </c>
      <c r="E60" s="642">
        <f t="shared" si="27"/>
        <v>6520</v>
      </c>
      <c r="F60" s="643">
        <f t="shared" si="27"/>
        <v>0</v>
      </c>
      <c r="G60" s="644">
        <f t="shared" si="27"/>
        <v>0</v>
      </c>
      <c r="H60" s="644">
        <f t="shared" si="27"/>
        <v>0</v>
      </c>
      <c r="I60" s="76">
        <f t="shared" si="27"/>
        <v>0</v>
      </c>
      <c r="J60" s="643">
        <f t="shared" si="27"/>
        <v>0</v>
      </c>
      <c r="K60" s="644">
        <f t="shared" si="27"/>
        <v>0</v>
      </c>
      <c r="L60" s="644">
        <f t="shared" si="27"/>
        <v>0</v>
      </c>
      <c r="M60" s="76">
        <f t="shared" si="27"/>
        <v>0</v>
      </c>
      <c r="N60" s="643">
        <f t="shared" si="27"/>
        <v>0</v>
      </c>
      <c r="O60" s="644">
        <f t="shared" si="27"/>
        <v>0</v>
      </c>
      <c r="P60" s="644">
        <f t="shared" si="27"/>
        <v>0</v>
      </c>
      <c r="Q60" s="76">
        <f t="shared" si="27"/>
        <v>0</v>
      </c>
      <c r="R60" s="643">
        <f t="shared" si="27"/>
        <v>0</v>
      </c>
      <c r="S60" s="644">
        <f t="shared" si="27"/>
        <v>0</v>
      </c>
      <c r="T60" s="644">
        <f t="shared" si="27"/>
        <v>0</v>
      </c>
      <c r="U60" s="76">
        <f t="shared" si="27"/>
        <v>0</v>
      </c>
      <c r="V60" s="643">
        <f t="shared" si="27"/>
        <v>0</v>
      </c>
      <c r="W60" s="644">
        <f t="shared" si="27"/>
        <v>0</v>
      </c>
      <c r="X60" s="644">
        <f t="shared" si="27"/>
        <v>0</v>
      </c>
      <c r="Y60" s="76">
        <f t="shared" si="27"/>
        <v>0</v>
      </c>
      <c r="Z60" s="716">
        <f t="shared" si="27"/>
        <v>0</v>
      </c>
      <c r="AA60" s="717">
        <f t="shared" si="27"/>
        <v>0</v>
      </c>
      <c r="AB60" s="31">
        <f t="shared" si="27"/>
        <v>0</v>
      </c>
      <c r="AC60" s="515">
        <f t="shared" si="27"/>
        <v>0</v>
      </c>
      <c r="AD60" s="715">
        <f t="shared" si="27"/>
        <v>0</v>
      </c>
      <c r="AE60" s="31">
        <f t="shared" si="27"/>
        <v>7</v>
      </c>
      <c r="AF60" s="515">
        <f t="shared" si="27"/>
        <v>6</v>
      </c>
      <c r="AG60" s="31">
        <f t="shared" si="27"/>
        <v>0</v>
      </c>
      <c r="AH60" s="515">
        <f t="shared" si="27"/>
        <v>499.23</v>
      </c>
      <c r="AI60" s="770">
        <f t="shared" si="27"/>
        <v>11.87</v>
      </c>
      <c r="AJ60" s="771" t="str">
        <f t="shared" si="27"/>
        <v>metisa plana</v>
      </c>
      <c r="AK60" s="772">
        <f t="shared" si="27"/>
        <v>0</v>
      </c>
    </row>
    <row r="61" hidden="1" spans="2:37">
      <c r="B61" s="435" t="s">
        <v>44</v>
      </c>
      <c r="C61" s="436">
        <v>10</v>
      </c>
      <c r="D61" s="436" t="str">
        <f t="shared" ref="D61:AK61" si="28">D18</f>
        <v>LAR</v>
      </c>
      <c r="E61" s="642">
        <f t="shared" si="28"/>
        <v>3142</v>
      </c>
      <c r="F61" s="643">
        <f t="shared" si="28"/>
        <v>0</v>
      </c>
      <c r="G61" s="644">
        <f t="shared" si="28"/>
        <v>0</v>
      </c>
      <c r="H61" s="644">
        <f t="shared" si="28"/>
        <v>0</v>
      </c>
      <c r="I61" s="76">
        <f t="shared" si="28"/>
        <v>0</v>
      </c>
      <c r="J61" s="643">
        <f t="shared" si="28"/>
        <v>0</v>
      </c>
      <c r="K61" s="644">
        <f t="shared" si="28"/>
        <v>0</v>
      </c>
      <c r="L61" s="644">
        <f t="shared" si="28"/>
        <v>0</v>
      </c>
      <c r="M61" s="76">
        <f t="shared" si="28"/>
        <v>0</v>
      </c>
      <c r="N61" s="643">
        <f t="shared" si="28"/>
        <v>0</v>
      </c>
      <c r="O61" s="644">
        <f t="shared" si="28"/>
        <v>0</v>
      </c>
      <c r="P61" s="644">
        <f t="shared" si="28"/>
        <v>0</v>
      </c>
      <c r="Q61" s="76">
        <f t="shared" si="28"/>
        <v>0</v>
      </c>
      <c r="R61" s="643">
        <f t="shared" si="28"/>
        <v>0</v>
      </c>
      <c r="S61" s="644">
        <f t="shared" si="28"/>
        <v>0</v>
      </c>
      <c r="T61" s="644">
        <f t="shared" si="28"/>
        <v>0</v>
      </c>
      <c r="U61" s="76">
        <f t="shared" si="28"/>
        <v>0</v>
      </c>
      <c r="V61" s="643">
        <f t="shared" si="28"/>
        <v>0</v>
      </c>
      <c r="W61" s="644">
        <f t="shared" si="28"/>
        <v>0</v>
      </c>
      <c r="X61" s="644">
        <f t="shared" si="28"/>
        <v>0</v>
      </c>
      <c r="Y61" s="76">
        <f t="shared" si="28"/>
        <v>0</v>
      </c>
      <c r="Z61" s="31">
        <f t="shared" si="28"/>
        <v>0</v>
      </c>
      <c r="AA61" s="515">
        <f t="shared" si="28"/>
        <v>0</v>
      </c>
      <c r="AB61" s="31">
        <f t="shared" si="28"/>
        <v>0</v>
      </c>
      <c r="AC61" s="515">
        <f t="shared" si="28"/>
        <v>0</v>
      </c>
      <c r="AD61" s="718">
        <f t="shared" si="28"/>
        <v>0</v>
      </c>
      <c r="AE61" s="31">
        <f t="shared" si="28"/>
        <v>2</v>
      </c>
      <c r="AF61" s="515">
        <f t="shared" si="28"/>
        <v>0</v>
      </c>
      <c r="AG61" s="31">
        <f t="shared" si="28"/>
        <v>0</v>
      </c>
      <c r="AH61" s="515">
        <f t="shared" si="28"/>
        <v>596.22</v>
      </c>
      <c r="AI61" s="770">
        <f t="shared" si="28"/>
        <v>35.29</v>
      </c>
      <c r="AJ61" s="771" t="str">
        <f t="shared" si="28"/>
        <v>metisa plana</v>
      </c>
      <c r="AK61" s="772">
        <f t="shared" si="28"/>
        <v>0</v>
      </c>
    </row>
    <row r="62" hidden="1" spans="2:37">
      <c r="B62" s="435" t="s">
        <v>31</v>
      </c>
      <c r="C62" s="436">
        <v>11</v>
      </c>
      <c r="D62" s="436" t="str">
        <f t="shared" ref="D62:AK62" si="29">D9</f>
        <v>DOS</v>
      </c>
      <c r="E62" s="642">
        <f t="shared" si="29"/>
        <v>3435</v>
      </c>
      <c r="F62" s="643">
        <f t="shared" si="29"/>
        <v>0</v>
      </c>
      <c r="G62" s="644">
        <f t="shared" si="29"/>
        <v>0</v>
      </c>
      <c r="H62" s="644">
        <f t="shared" si="29"/>
        <v>0</v>
      </c>
      <c r="I62" s="76">
        <f t="shared" si="29"/>
        <v>0</v>
      </c>
      <c r="J62" s="643">
        <f t="shared" si="29"/>
        <v>0</v>
      </c>
      <c r="K62" s="644">
        <f t="shared" si="29"/>
        <v>0</v>
      </c>
      <c r="L62" s="644">
        <f t="shared" si="29"/>
        <v>0</v>
      </c>
      <c r="M62" s="76">
        <f t="shared" si="29"/>
        <v>0</v>
      </c>
      <c r="N62" s="643">
        <f t="shared" si="29"/>
        <v>0</v>
      </c>
      <c r="O62" s="644">
        <f t="shared" si="29"/>
        <v>0</v>
      </c>
      <c r="P62" s="644">
        <f t="shared" si="29"/>
        <v>0</v>
      </c>
      <c r="Q62" s="76">
        <f t="shared" si="29"/>
        <v>0</v>
      </c>
      <c r="R62" s="643">
        <f t="shared" si="29"/>
        <v>0</v>
      </c>
      <c r="S62" s="644">
        <f t="shared" si="29"/>
        <v>0</v>
      </c>
      <c r="T62" s="644">
        <f t="shared" si="29"/>
        <v>0</v>
      </c>
      <c r="U62" s="76">
        <f t="shared" si="29"/>
        <v>0</v>
      </c>
      <c r="V62" s="643">
        <f t="shared" si="29"/>
        <v>0</v>
      </c>
      <c r="W62" s="644">
        <f t="shared" si="29"/>
        <v>0</v>
      </c>
      <c r="X62" s="644">
        <f t="shared" si="29"/>
        <v>0</v>
      </c>
      <c r="Y62" s="76">
        <f t="shared" si="29"/>
        <v>0</v>
      </c>
      <c r="Z62" s="31">
        <f t="shared" si="29"/>
        <v>0</v>
      </c>
      <c r="AA62" s="515">
        <f t="shared" si="29"/>
        <v>0</v>
      </c>
      <c r="AB62" s="31">
        <f t="shared" si="29"/>
        <v>0</v>
      </c>
      <c r="AC62" s="515">
        <f t="shared" si="29"/>
        <v>0</v>
      </c>
      <c r="AD62" s="718">
        <f t="shared" si="29"/>
        <v>0</v>
      </c>
      <c r="AE62" s="31">
        <f t="shared" si="29"/>
        <v>3</v>
      </c>
      <c r="AF62" s="515">
        <f t="shared" si="29"/>
        <v>0</v>
      </c>
      <c r="AG62" s="31">
        <f t="shared" si="29"/>
        <v>0</v>
      </c>
      <c r="AH62" s="515">
        <f t="shared" si="29"/>
        <v>730.88</v>
      </c>
      <c r="AI62" s="770">
        <f t="shared" si="29"/>
        <v>0</v>
      </c>
      <c r="AJ62" s="771" t="str">
        <f t="shared" si="29"/>
        <v>mhs corbetii</v>
      </c>
      <c r="AK62" s="772">
        <f t="shared" si="29"/>
        <v>0</v>
      </c>
    </row>
    <row r="63" hidden="1" spans="2:37">
      <c r="B63" s="435" t="s">
        <v>44</v>
      </c>
      <c r="C63" s="436">
        <v>12</v>
      </c>
      <c r="D63" s="436" t="str">
        <f t="shared" ref="D63:AK63" si="30">D20</f>
        <v>MAY</v>
      </c>
      <c r="E63" s="642">
        <f t="shared" si="30"/>
        <v>4077</v>
      </c>
      <c r="F63" s="643">
        <f t="shared" si="30"/>
        <v>0</v>
      </c>
      <c r="G63" s="644">
        <f t="shared" si="30"/>
        <v>0</v>
      </c>
      <c r="H63" s="644">
        <f t="shared" si="30"/>
        <v>0</v>
      </c>
      <c r="I63" s="76">
        <f t="shared" si="30"/>
        <v>0</v>
      </c>
      <c r="J63" s="643">
        <f t="shared" si="30"/>
        <v>0</v>
      </c>
      <c r="K63" s="644">
        <f t="shared" si="30"/>
        <v>0</v>
      </c>
      <c r="L63" s="644">
        <f t="shared" si="30"/>
        <v>0</v>
      </c>
      <c r="M63" s="76">
        <f t="shared" si="30"/>
        <v>0</v>
      </c>
      <c r="N63" s="643">
        <f t="shared" si="30"/>
        <v>0</v>
      </c>
      <c r="O63" s="644">
        <f t="shared" si="30"/>
        <v>0</v>
      </c>
      <c r="P63" s="644">
        <f t="shared" si="30"/>
        <v>0</v>
      </c>
      <c r="Q63" s="76">
        <f t="shared" si="30"/>
        <v>0</v>
      </c>
      <c r="R63" s="643">
        <f t="shared" si="30"/>
        <v>0</v>
      </c>
      <c r="S63" s="644">
        <f t="shared" si="30"/>
        <v>0</v>
      </c>
      <c r="T63" s="644">
        <f t="shared" si="30"/>
        <v>0</v>
      </c>
      <c r="U63" s="76">
        <f t="shared" si="30"/>
        <v>0</v>
      </c>
      <c r="V63" s="643">
        <f t="shared" si="30"/>
        <v>0</v>
      </c>
      <c r="W63" s="644">
        <f t="shared" si="30"/>
        <v>0</v>
      </c>
      <c r="X63" s="644">
        <f t="shared" si="30"/>
        <v>0</v>
      </c>
      <c r="Y63" s="76">
        <f t="shared" si="30"/>
        <v>0</v>
      </c>
      <c r="Z63" s="716">
        <f t="shared" si="30"/>
        <v>0</v>
      </c>
      <c r="AA63" s="717">
        <f t="shared" si="30"/>
        <v>0</v>
      </c>
      <c r="AB63" s="31">
        <f t="shared" si="30"/>
        <v>0</v>
      </c>
      <c r="AC63" s="515">
        <f t="shared" si="30"/>
        <v>0</v>
      </c>
      <c r="AD63" s="718">
        <f t="shared" si="30"/>
        <v>0</v>
      </c>
      <c r="AE63" s="31">
        <f t="shared" si="30"/>
        <v>2</v>
      </c>
      <c r="AF63" s="515">
        <f t="shared" si="30"/>
        <v>0</v>
      </c>
      <c r="AG63" s="31">
        <f t="shared" si="30"/>
        <v>0</v>
      </c>
      <c r="AH63" s="515">
        <f t="shared" si="30"/>
        <v>193.38</v>
      </c>
      <c r="AI63" s="770">
        <f t="shared" si="30"/>
        <v>9</v>
      </c>
      <c r="AJ63" s="771" t="str">
        <f t="shared" si="30"/>
        <v>metisa plana</v>
      </c>
      <c r="AK63" s="772">
        <f t="shared" si="30"/>
        <v>0</v>
      </c>
    </row>
    <row r="64" hidden="1" spans="2:37">
      <c r="B64" s="435" t="s">
        <v>31</v>
      </c>
      <c r="C64" s="436">
        <v>13</v>
      </c>
      <c r="D64" s="436" t="str">
        <f t="shared" ref="D64:AK64" si="31">D8</f>
        <v>MAT</v>
      </c>
      <c r="E64" s="642">
        <f t="shared" si="31"/>
        <v>3663.5</v>
      </c>
      <c r="F64" s="643">
        <f t="shared" si="31"/>
        <v>0</v>
      </c>
      <c r="G64" s="644">
        <f t="shared" si="31"/>
        <v>0</v>
      </c>
      <c r="H64" s="644">
        <f t="shared" si="31"/>
        <v>0</v>
      </c>
      <c r="I64" s="76">
        <f t="shared" si="31"/>
        <v>0</v>
      </c>
      <c r="J64" s="643">
        <f t="shared" si="31"/>
        <v>0</v>
      </c>
      <c r="K64" s="644">
        <f t="shared" si="31"/>
        <v>0</v>
      </c>
      <c r="L64" s="644">
        <f t="shared" si="31"/>
        <v>0</v>
      </c>
      <c r="M64" s="76">
        <f t="shared" si="31"/>
        <v>0</v>
      </c>
      <c r="N64" s="643">
        <f t="shared" si="31"/>
        <v>0</v>
      </c>
      <c r="O64" s="644">
        <f t="shared" si="31"/>
        <v>0</v>
      </c>
      <c r="P64" s="644">
        <f t="shared" si="31"/>
        <v>0</v>
      </c>
      <c r="Q64" s="76">
        <f t="shared" si="31"/>
        <v>0</v>
      </c>
      <c r="R64" s="643">
        <f t="shared" si="31"/>
        <v>0</v>
      </c>
      <c r="S64" s="644">
        <f t="shared" si="31"/>
        <v>0</v>
      </c>
      <c r="T64" s="644">
        <f t="shared" si="31"/>
        <v>0</v>
      </c>
      <c r="U64" s="76">
        <f t="shared" si="31"/>
        <v>0</v>
      </c>
      <c r="V64" s="643">
        <f t="shared" si="31"/>
        <v>0</v>
      </c>
      <c r="W64" s="644">
        <f t="shared" si="31"/>
        <v>0</v>
      </c>
      <c r="X64" s="644">
        <f t="shared" si="31"/>
        <v>0</v>
      </c>
      <c r="Y64" s="76">
        <f t="shared" si="31"/>
        <v>0</v>
      </c>
      <c r="Z64" s="31">
        <f t="shared" si="31"/>
        <v>0</v>
      </c>
      <c r="AA64" s="515">
        <f t="shared" si="31"/>
        <v>0</v>
      </c>
      <c r="AB64" s="31">
        <f t="shared" si="31"/>
        <v>0</v>
      </c>
      <c r="AC64" s="515">
        <f t="shared" si="31"/>
        <v>0</v>
      </c>
      <c r="AD64" s="718">
        <f t="shared" si="31"/>
        <v>0</v>
      </c>
      <c r="AE64" s="31">
        <f t="shared" si="31"/>
        <v>0</v>
      </c>
      <c r="AF64" s="515">
        <f t="shared" si="31"/>
        <v>0</v>
      </c>
      <c r="AG64" s="31">
        <f t="shared" si="31"/>
        <v>0</v>
      </c>
      <c r="AH64" s="515">
        <f t="shared" si="31"/>
        <v>0</v>
      </c>
      <c r="AI64" s="770">
        <f t="shared" si="31"/>
        <v>0</v>
      </c>
      <c r="AJ64" s="773">
        <f t="shared" si="31"/>
        <v>0</v>
      </c>
      <c r="AK64" s="772">
        <f t="shared" si="31"/>
        <v>0</v>
      </c>
    </row>
    <row r="65" hidden="1" spans="2:37">
      <c r="B65" s="435" t="s">
        <v>31</v>
      </c>
      <c r="C65" s="436">
        <v>14</v>
      </c>
      <c r="D65" s="436" t="str">
        <f t="shared" ref="D65:AK65" si="32">D11</f>
        <v>SKO</v>
      </c>
      <c r="E65" s="642">
        <f t="shared" si="32"/>
        <v>4952</v>
      </c>
      <c r="F65" s="643">
        <f t="shared" si="32"/>
        <v>0</v>
      </c>
      <c r="G65" s="644">
        <f t="shared" si="32"/>
        <v>0</v>
      </c>
      <c r="H65" s="644">
        <f t="shared" si="32"/>
        <v>0</v>
      </c>
      <c r="I65" s="76">
        <f t="shared" si="32"/>
        <v>0</v>
      </c>
      <c r="J65" s="643">
        <f t="shared" si="32"/>
        <v>0</v>
      </c>
      <c r="K65" s="644">
        <f t="shared" si="32"/>
        <v>0</v>
      </c>
      <c r="L65" s="644">
        <f t="shared" si="32"/>
        <v>0</v>
      </c>
      <c r="M65" s="76">
        <f t="shared" si="32"/>
        <v>0</v>
      </c>
      <c r="N65" s="643">
        <f t="shared" si="32"/>
        <v>0</v>
      </c>
      <c r="O65" s="644">
        <f t="shared" si="32"/>
        <v>0</v>
      </c>
      <c r="P65" s="644">
        <f t="shared" si="32"/>
        <v>0</v>
      </c>
      <c r="Q65" s="76">
        <f t="shared" si="32"/>
        <v>0</v>
      </c>
      <c r="R65" s="643">
        <f t="shared" si="32"/>
        <v>0</v>
      </c>
      <c r="S65" s="644">
        <f t="shared" si="32"/>
        <v>0</v>
      </c>
      <c r="T65" s="644">
        <f t="shared" si="32"/>
        <v>0</v>
      </c>
      <c r="U65" s="76">
        <f t="shared" si="32"/>
        <v>0</v>
      </c>
      <c r="V65" s="643">
        <f t="shared" si="32"/>
        <v>0</v>
      </c>
      <c r="W65" s="644">
        <f t="shared" si="32"/>
        <v>0</v>
      </c>
      <c r="X65" s="644">
        <f t="shared" si="32"/>
        <v>0</v>
      </c>
      <c r="Y65" s="76">
        <f t="shared" si="32"/>
        <v>0</v>
      </c>
      <c r="Z65" s="31">
        <f t="shared" si="32"/>
        <v>0</v>
      </c>
      <c r="AA65" s="515">
        <f t="shared" si="32"/>
        <v>0</v>
      </c>
      <c r="AB65" s="31">
        <f t="shared" si="32"/>
        <v>0</v>
      </c>
      <c r="AC65" s="515">
        <f t="shared" si="32"/>
        <v>0</v>
      </c>
      <c r="AD65" s="784">
        <f t="shared" si="32"/>
        <v>0</v>
      </c>
      <c r="AE65" s="31">
        <f t="shared" si="32"/>
        <v>1</v>
      </c>
      <c r="AF65" s="515">
        <f t="shared" si="32"/>
        <v>0</v>
      </c>
      <c r="AG65" s="31">
        <f t="shared" si="32"/>
        <v>0</v>
      </c>
      <c r="AH65" s="515">
        <f t="shared" si="32"/>
        <v>0</v>
      </c>
      <c r="AI65" s="770">
        <f t="shared" si="32"/>
        <v>38</v>
      </c>
      <c r="AJ65" s="773">
        <f t="shared" si="32"/>
        <v>0</v>
      </c>
      <c r="AK65" s="772">
        <f t="shared" si="32"/>
        <v>0</v>
      </c>
    </row>
    <row r="66" hidden="1" spans="2:37">
      <c r="B66" s="435" t="s">
        <v>44</v>
      </c>
      <c r="C66" s="436">
        <v>15</v>
      </c>
      <c r="D66" s="436" t="str">
        <f t="shared" ref="D66:AK66" si="33">D17</f>
        <v>DOI</v>
      </c>
      <c r="E66" s="642">
        <f t="shared" si="33"/>
        <v>3854</v>
      </c>
      <c r="F66" s="643">
        <f t="shared" si="33"/>
        <v>0</v>
      </c>
      <c r="G66" s="644">
        <f t="shared" si="33"/>
        <v>0</v>
      </c>
      <c r="H66" s="644">
        <f t="shared" si="33"/>
        <v>0</v>
      </c>
      <c r="I66" s="76">
        <f t="shared" si="33"/>
        <v>0</v>
      </c>
      <c r="J66" s="643">
        <f t="shared" si="33"/>
        <v>0</v>
      </c>
      <c r="K66" s="644">
        <f t="shared" si="33"/>
        <v>0</v>
      </c>
      <c r="L66" s="644">
        <f t="shared" si="33"/>
        <v>0</v>
      </c>
      <c r="M66" s="76">
        <f t="shared" si="33"/>
        <v>0</v>
      </c>
      <c r="N66" s="643">
        <f t="shared" si="33"/>
        <v>0</v>
      </c>
      <c r="O66" s="644">
        <f t="shared" si="33"/>
        <v>0</v>
      </c>
      <c r="P66" s="644">
        <f t="shared" si="33"/>
        <v>0</v>
      </c>
      <c r="Q66" s="76">
        <f t="shared" si="33"/>
        <v>0</v>
      </c>
      <c r="R66" s="643">
        <f t="shared" si="33"/>
        <v>0</v>
      </c>
      <c r="S66" s="644">
        <f t="shared" si="33"/>
        <v>0</v>
      </c>
      <c r="T66" s="644">
        <f t="shared" si="33"/>
        <v>0</v>
      </c>
      <c r="U66" s="76">
        <f t="shared" si="33"/>
        <v>0</v>
      </c>
      <c r="V66" s="643">
        <f t="shared" si="33"/>
        <v>0</v>
      </c>
      <c r="W66" s="644">
        <f t="shared" si="33"/>
        <v>0</v>
      </c>
      <c r="X66" s="644">
        <f t="shared" si="33"/>
        <v>0</v>
      </c>
      <c r="Y66" s="76">
        <f t="shared" si="33"/>
        <v>0</v>
      </c>
      <c r="Z66" s="31">
        <f t="shared" si="33"/>
        <v>0</v>
      </c>
      <c r="AA66" s="515">
        <f t="shared" si="33"/>
        <v>0</v>
      </c>
      <c r="AB66" s="31">
        <f t="shared" si="33"/>
        <v>0</v>
      </c>
      <c r="AC66" s="515">
        <f t="shared" si="33"/>
        <v>0</v>
      </c>
      <c r="AD66" s="784">
        <f t="shared" si="33"/>
        <v>0</v>
      </c>
      <c r="AE66" s="31">
        <f t="shared" si="33"/>
        <v>4</v>
      </c>
      <c r="AF66" s="515">
        <f t="shared" si="33"/>
        <v>0</v>
      </c>
      <c r="AG66" s="31">
        <f t="shared" si="33"/>
        <v>0</v>
      </c>
      <c r="AH66" s="515">
        <f t="shared" si="33"/>
        <v>57.34</v>
      </c>
      <c r="AI66" s="770">
        <f t="shared" si="33"/>
        <v>640.66</v>
      </c>
      <c r="AJ66" s="771" t="str">
        <f t="shared" si="33"/>
        <v>metisa plana</v>
      </c>
      <c r="AK66" s="772">
        <f t="shared" si="33"/>
        <v>0</v>
      </c>
    </row>
    <row r="67" hidden="1" spans="2:37">
      <c r="B67" s="435" t="s">
        <v>70</v>
      </c>
      <c r="C67" s="436">
        <v>16</v>
      </c>
      <c r="D67" s="436" t="str">
        <f t="shared" ref="D67:AD67" si="34">D41</f>
        <v>OSA</v>
      </c>
      <c r="E67" s="642">
        <f t="shared" si="34"/>
        <v>3342</v>
      </c>
      <c r="F67" s="643">
        <f t="shared" si="34"/>
        <v>0</v>
      </c>
      <c r="G67" s="644">
        <f t="shared" si="34"/>
        <v>0</v>
      </c>
      <c r="H67" s="644">
        <f t="shared" si="34"/>
        <v>0</v>
      </c>
      <c r="I67" s="76">
        <f t="shared" si="34"/>
        <v>0</v>
      </c>
      <c r="J67" s="643">
        <f t="shared" si="34"/>
        <v>0</v>
      </c>
      <c r="K67" s="644">
        <f t="shared" si="34"/>
        <v>0</v>
      </c>
      <c r="L67" s="644">
        <f t="shared" si="34"/>
        <v>0</v>
      </c>
      <c r="M67" s="76">
        <f t="shared" si="34"/>
        <v>0</v>
      </c>
      <c r="N67" s="643">
        <f t="shared" si="34"/>
        <v>0</v>
      </c>
      <c r="O67" s="644">
        <f t="shared" si="34"/>
        <v>0</v>
      </c>
      <c r="P67" s="644">
        <f t="shared" si="34"/>
        <v>0</v>
      </c>
      <c r="Q67" s="76">
        <f t="shared" si="34"/>
        <v>0</v>
      </c>
      <c r="R67" s="643">
        <f t="shared" si="34"/>
        <v>0</v>
      </c>
      <c r="S67" s="644">
        <f t="shared" si="34"/>
        <v>0</v>
      </c>
      <c r="T67" s="644">
        <f t="shared" si="34"/>
        <v>0</v>
      </c>
      <c r="U67" s="76">
        <f t="shared" si="34"/>
        <v>0</v>
      </c>
      <c r="V67" s="643">
        <f t="shared" si="34"/>
        <v>0</v>
      </c>
      <c r="W67" s="644">
        <f t="shared" si="34"/>
        <v>0</v>
      </c>
      <c r="X67" s="644">
        <f t="shared" si="34"/>
        <v>0</v>
      </c>
      <c r="Y67" s="76">
        <f t="shared" si="34"/>
        <v>0</v>
      </c>
      <c r="Z67" s="31">
        <f t="shared" si="34"/>
        <v>0</v>
      </c>
      <c r="AA67" s="515">
        <f t="shared" si="34"/>
        <v>0</v>
      </c>
      <c r="AB67" s="31">
        <f t="shared" si="34"/>
        <v>0</v>
      </c>
      <c r="AC67" s="515">
        <f t="shared" si="34"/>
        <v>0</v>
      </c>
      <c r="AD67" s="784">
        <f t="shared" si="34"/>
        <v>0</v>
      </c>
      <c r="AE67" s="31">
        <f t="shared" ref="AE67:AK67" si="35">AE41</f>
        <v>0</v>
      </c>
      <c r="AF67" s="515">
        <f t="shared" si="35"/>
        <v>0</v>
      </c>
      <c r="AG67" s="31">
        <f t="shared" si="35"/>
        <v>0</v>
      </c>
      <c r="AH67" s="515">
        <f t="shared" si="35"/>
        <v>0</v>
      </c>
      <c r="AI67" s="770">
        <f t="shared" si="35"/>
        <v>0</v>
      </c>
      <c r="AJ67" s="773">
        <f t="shared" si="35"/>
        <v>0</v>
      </c>
      <c r="AK67" s="772">
        <f t="shared" si="35"/>
        <v>0</v>
      </c>
    </row>
    <row r="68" hidden="1" spans="2:37">
      <c r="B68" s="435" t="s">
        <v>70</v>
      </c>
      <c r="C68" s="436">
        <v>17</v>
      </c>
      <c r="D68" s="436" t="str">
        <f t="shared" ref="D68:AD68" si="36">D39</f>
        <v>AJA</v>
      </c>
      <c r="E68" s="642">
        <f t="shared" si="36"/>
        <v>3023</v>
      </c>
      <c r="F68" s="643">
        <f t="shared" si="36"/>
        <v>0</v>
      </c>
      <c r="G68" s="644">
        <f t="shared" si="36"/>
        <v>0</v>
      </c>
      <c r="H68" s="644">
        <f t="shared" si="36"/>
        <v>0</v>
      </c>
      <c r="I68" s="76">
        <f t="shared" si="36"/>
        <v>0</v>
      </c>
      <c r="J68" s="643">
        <f t="shared" si="36"/>
        <v>0</v>
      </c>
      <c r="K68" s="644">
        <f t="shared" si="36"/>
        <v>0</v>
      </c>
      <c r="L68" s="644">
        <f t="shared" si="36"/>
        <v>0</v>
      </c>
      <c r="M68" s="76">
        <f t="shared" si="36"/>
        <v>0</v>
      </c>
      <c r="N68" s="643">
        <f t="shared" si="36"/>
        <v>0</v>
      </c>
      <c r="O68" s="644">
        <f t="shared" si="36"/>
        <v>0</v>
      </c>
      <c r="P68" s="644">
        <f t="shared" si="36"/>
        <v>0</v>
      </c>
      <c r="Q68" s="76">
        <f t="shared" si="36"/>
        <v>0</v>
      </c>
      <c r="R68" s="643">
        <f t="shared" si="36"/>
        <v>0</v>
      </c>
      <c r="S68" s="644">
        <f t="shared" si="36"/>
        <v>0</v>
      </c>
      <c r="T68" s="644">
        <f t="shared" si="36"/>
        <v>0</v>
      </c>
      <c r="U68" s="76">
        <f t="shared" si="36"/>
        <v>0</v>
      </c>
      <c r="V68" s="643">
        <f t="shared" si="36"/>
        <v>0</v>
      </c>
      <c r="W68" s="644">
        <f t="shared" si="36"/>
        <v>0</v>
      </c>
      <c r="X68" s="644">
        <f t="shared" si="36"/>
        <v>0</v>
      </c>
      <c r="Y68" s="76">
        <f t="shared" si="36"/>
        <v>0</v>
      </c>
      <c r="Z68" s="716">
        <f t="shared" si="36"/>
        <v>0</v>
      </c>
      <c r="AA68" s="717">
        <f t="shared" si="36"/>
        <v>0</v>
      </c>
      <c r="AB68" s="31">
        <f t="shared" si="36"/>
        <v>0</v>
      </c>
      <c r="AC68" s="717">
        <f t="shared" si="36"/>
        <v>0</v>
      </c>
      <c r="AD68" s="784">
        <f t="shared" si="36"/>
        <v>0</v>
      </c>
      <c r="AE68" s="31">
        <f t="shared" ref="AE68:AK68" si="37">AE39</f>
        <v>2</v>
      </c>
      <c r="AF68" s="515">
        <f t="shared" si="37"/>
        <v>0</v>
      </c>
      <c r="AG68" s="31">
        <f t="shared" si="37"/>
        <v>153.26</v>
      </c>
      <c r="AH68" s="515">
        <f t="shared" si="37"/>
        <v>306.52</v>
      </c>
      <c r="AI68" s="770">
        <f t="shared" si="37"/>
        <v>0</v>
      </c>
      <c r="AJ68" s="773">
        <f t="shared" si="37"/>
        <v>0</v>
      </c>
      <c r="AK68" s="772">
        <f t="shared" si="37"/>
        <v>0</v>
      </c>
    </row>
    <row r="69" hidden="1" spans="2:37">
      <c r="B69" s="435" t="s">
        <v>70</v>
      </c>
      <c r="C69" s="436">
        <v>18</v>
      </c>
      <c r="D69" s="436" t="str">
        <f t="shared" ref="D69:AD69" si="38">D40</f>
        <v>MEP</v>
      </c>
      <c r="E69" s="642">
        <f t="shared" si="38"/>
        <v>3955</v>
      </c>
      <c r="F69" s="643">
        <f t="shared" si="38"/>
        <v>0</v>
      </c>
      <c r="G69" s="644">
        <f t="shared" si="38"/>
        <v>0</v>
      </c>
      <c r="H69" s="644">
        <f t="shared" si="38"/>
        <v>0</v>
      </c>
      <c r="I69" s="76">
        <f t="shared" si="38"/>
        <v>0</v>
      </c>
      <c r="J69" s="643">
        <f t="shared" si="38"/>
        <v>0</v>
      </c>
      <c r="K69" s="644">
        <f t="shared" si="38"/>
        <v>0</v>
      </c>
      <c r="L69" s="644">
        <f t="shared" si="38"/>
        <v>0</v>
      </c>
      <c r="M69" s="76">
        <f t="shared" si="38"/>
        <v>0</v>
      </c>
      <c r="N69" s="643">
        <f t="shared" si="38"/>
        <v>0</v>
      </c>
      <c r="O69" s="644">
        <f t="shared" si="38"/>
        <v>0</v>
      </c>
      <c r="P69" s="644">
        <f t="shared" si="38"/>
        <v>0</v>
      </c>
      <c r="Q69" s="76">
        <f t="shared" si="38"/>
        <v>0</v>
      </c>
      <c r="R69" s="643">
        <f t="shared" si="38"/>
        <v>0</v>
      </c>
      <c r="S69" s="644">
        <f t="shared" si="38"/>
        <v>0</v>
      </c>
      <c r="T69" s="644">
        <f t="shared" si="38"/>
        <v>0</v>
      </c>
      <c r="U69" s="76">
        <f t="shared" si="38"/>
        <v>0</v>
      </c>
      <c r="V69" s="643">
        <f t="shared" si="38"/>
        <v>0</v>
      </c>
      <c r="W69" s="644">
        <f t="shared" si="38"/>
        <v>0</v>
      </c>
      <c r="X69" s="644">
        <f t="shared" si="38"/>
        <v>0</v>
      </c>
      <c r="Y69" s="76">
        <f t="shared" si="38"/>
        <v>0</v>
      </c>
      <c r="Z69" s="716">
        <f t="shared" si="38"/>
        <v>0</v>
      </c>
      <c r="AA69" s="717">
        <f t="shared" si="38"/>
        <v>0</v>
      </c>
      <c r="AB69" s="31">
        <f t="shared" si="38"/>
        <v>0</v>
      </c>
      <c r="AC69" s="515">
        <f t="shared" si="38"/>
        <v>0</v>
      </c>
      <c r="AD69" s="784">
        <f t="shared" si="38"/>
        <v>0</v>
      </c>
      <c r="AE69" s="31">
        <f t="shared" ref="AE69:AK69" si="39">AE40</f>
        <v>1</v>
      </c>
      <c r="AF69" s="515">
        <f t="shared" si="39"/>
        <v>1</v>
      </c>
      <c r="AG69" s="31">
        <f t="shared" si="39"/>
        <v>0</v>
      </c>
      <c r="AH69" s="515">
        <f t="shared" si="39"/>
        <v>0</v>
      </c>
      <c r="AI69" s="770">
        <f t="shared" si="39"/>
        <v>9.56</v>
      </c>
      <c r="AJ69" s="773">
        <f t="shared" si="39"/>
        <v>0</v>
      </c>
      <c r="AK69" s="772">
        <f t="shared" si="39"/>
        <v>0</v>
      </c>
    </row>
    <row r="70" hidden="1" spans="2:37">
      <c r="B70" s="435" t="s">
        <v>31</v>
      </c>
      <c r="C70" s="436">
        <v>19</v>
      </c>
      <c r="D70" s="436" t="str">
        <f t="shared" ref="D70:AK70" si="40">D13</f>
        <v>BAL</v>
      </c>
      <c r="E70" s="642">
        <f t="shared" si="40"/>
        <v>2675.17</v>
      </c>
      <c r="F70" s="643">
        <f t="shared" si="40"/>
        <v>0</v>
      </c>
      <c r="G70" s="644">
        <f t="shared" si="40"/>
        <v>0</v>
      </c>
      <c r="H70" s="644">
        <f t="shared" si="40"/>
        <v>0</v>
      </c>
      <c r="I70" s="76">
        <f t="shared" si="40"/>
        <v>0</v>
      </c>
      <c r="J70" s="643">
        <f t="shared" si="40"/>
        <v>0</v>
      </c>
      <c r="K70" s="644">
        <f t="shared" si="40"/>
        <v>0</v>
      </c>
      <c r="L70" s="644">
        <f t="shared" si="40"/>
        <v>0</v>
      </c>
      <c r="M70" s="76">
        <f t="shared" si="40"/>
        <v>0</v>
      </c>
      <c r="N70" s="643">
        <f t="shared" si="40"/>
        <v>0</v>
      </c>
      <c r="O70" s="644">
        <f t="shared" si="40"/>
        <v>0</v>
      </c>
      <c r="P70" s="644">
        <f t="shared" si="40"/>
        <v>0</v>
      </c>
      <c r="Q70" s="76">
        <f t="shared" si="40"/>
        <v>0</v>
      </c>
      <c r="R70" s="643">
        <f t="shared" si="40"/>
        <v>0</v>
      </c>
      <c r="S70" s="644">
        <f t="shared" si="40"/>
        <v>0</v>
      </c>
      <c r="T70" s="644">
        <f t="shared" si="40"/>
        <v>0</v>
      </c>
      <c r="U70" s="76">
        <f t="shared" si="40"/>
        <v>0</v>
      </c>
      <c r="V70" s="643">
        <f t="shared" si="40"/>
        <v>0</v>
      </c>
      <c r="W70" s="644">
        <f t="shared" si="40"/>
        <v>0</v>
      </c>
      <c r="X70" s="644">
        <f t="shared" si="40"/>
        <v>0</v>
      </c>
      <c r="Y70" s="76">
        <f t="shared" si="40"/>
        <v>0</v>
      </c>
      <c r="Z70" s="716">
        <f t="shared" si="40"/>
        <v>0</v>
      </c>
      <c r="AA70" s="717">
        <f t="shared" si="40"/>
        <v>0</v>
      </c>
      <c r="AB70" s="31">
        <f t="shared" si="40"/>
        <v>0</v>
      </c>
      <c r="AC70" s="515">
        <f t="shared" si="40"/>
        <v>0</v>
      </c>
      <c r="AD70" s="784">
        <f t="shared" si="40"/>
        <v>0</v>
      </c>
      <c r="AE70" s="31">
        <f t="shared" si="40"/>
        <v>0</v>
      </c>
      <c r="AF70" s="515">
        <f t="shared" si="40"/>
        <v>0</v>
      </c>
      <c r="AG70" s="31">
        <f t="shared" si="40"/>
        <v>0</v>
      </c>
      <c r="AH70" s="515">
        <f t="shared" si="40"/>
        <v>0</v>
      </c>
      <c r="AI70" s="770">
        <f t="shared" si="40"/>
        <v>0</v>
      </c>
      <c r="AJ70" s="773">
        <f t="shared" si="40"/>
        <v>0</v>
      </c>
      <c r="AK70" s="772">
        <f t="shared" si="40"/>
        <v>0</v>
      </c>
    </row>
    <row r="71" hidden="1" spans="2:37">
      <c r="B71" s="435" t="s">
        <v>44</v>
      </c>
      <c r="C71" s="436">
        <v>20</v>
      </c>
      <c r="D71" s="436" t="str">
        <f t="shared" ref="D71:AK71" si="41">D21</f>
        <v>BUL</v>
      </c>
      <c r="E71" s="642">
        <f t="shared" si="41"/>
        <v>4458</v>
      </c>
      <c r="F71" s="643">
        <f t="shared" si="41"/>
        <v>0</v>
      </c>
      <c r="G71" s="644">
        <f t="shared" si="41"/>
        <v>0</v>
      </c>
      <c r="H71" s="644">
        <f t="shared" si="41"/>
        <v>0</v>
      </c>
      <c r="I71" s="76">
        <f t="shared" si="41"/>
        <v>0</v>
      </c>
      <c r="J71" s="643">
        <f t="shared" si="41"/>
        <v>0</v>
      </c>
      <c r="K71" s="644">
        <f t="shared" si="41"/>
        <v>0</v>
      </c>
      <c r="L71" s="644">
        <f t="shared" si="41"/>
        <v>0</v>
      </c>
      <c r="M71" s="76">
        <f t="shared" si="41"/>
        <v>0</v>
      </c>
      <c r="N71" s="643">
        <f t="shared" si="41"/>
        <v>0</v>
      </c>
      <c r="O71" s="644">
        <f t="shared" si="41"/>
        <v>0</v>
      </c>
      <c r="P71" s="644">
        <f t="shared" si="41"/>
        <v>0</v>
      </c>
      <c r="Q71" s="76">
        <f t="shared" si="41"/>
        <v>0</v>
      </c>
      <c r="R71" s="643">
        <f t="shared" si="41"/>
        <v>0</v>
      </c>
      <c r="S71" s="644">
        <f t="shared" si="41"/>
        <v>0</v>
      </c>
      <c r="T71" s="644">
        <f t="shared" si="41"/>
        <v>0</v>
      </c>
      <c r="U71" s="76">
        <f t="shared" si="41"/>
        <v>0</v>
      </c>
      <c r="V71" s="643">
        <f t="shared" si="41"/>
        <v>0</v>
      </c>
      <c r="W71" s="644">
        <f t="shared" si="41"/>
        <v>0</v>
      </c>
      <c r="X71" s="644">
        <f t="shared" si="41"/>
        <v>0</v>
      </c>
      <c r="Y71" s="76">
        <f t="shared" si="41"/>
        <v>0</v>
      </c>
      <c r="Z71" s="716">
        <f t="shared" si="41"/>
        <v>0</v>
      </c>
      <c r="AA71" s="717">
        <f t="shared" si="41"/>
        <v>0</v>
      </c>
      <c r="AB71" s="31">
        <f t="shared" si="41"/>
        <v>0</v>
      </c>
      <c r="AC71" s="515">
        <f t="shared" si="41"/>
        <v>0</v>
      </c>
      <c r="AD71" s="784">
        <f t="shared" si="41"/>
        <v>0</v>
      </c>
      <c r="AE71" s="31">
        <f t="shared" si="41"/>
        <v>6</v>
      </c>
      <c r="AF71" s="515">
        <f t="shared" si="41"/>
        <v>2</v>
      </c>
      <c r="AG71" s="31">
        <f t="shared" si="41"/>
        <v>0</v>
      </c>
      <c r="AH71" s="515">
        <f t="shared" si="41"/>
        <v>73</v>
      </c>
      <c r="AI71" s="770">
        <f t="shared" si="41"/>
        <v>0</v>
      </c>
      <c r="AJ71" s="771" t="str">
        <f t="shared" si="41"/>
        <v>metisa plana</v>
      </c>
      <c r="AK71" s="772">
        <f t="shared" si="41"/>
        <v>0</v>
      </c>
    </row>
    <row r="72" ht="18" hidden="1" customHeight="1" spans="2:37">
      <c r="B72" s="435" t="s">
        <v>55</v>
      </c>
      <c r="C72" s="436">
        <v>21</v>
      </c>
      <c r="D72" s="436" t="str">
        <f t="shared" ref="D72:AD72" si="42">D32</f>
        <v>TIM</v>
      </c>
      <c r="E72" s="642">
        <f t="shared" si="42"/>
        <v>3953</v>
      </c>
      <c r="F72" s="775">
        <f t="shared" si="42"/>
        <v>0</v>
      </c>
      <c r="G72" s="644">
        <f t="shared" si="42"/>
        <v>0</v>
      </c>
      <c r="H72" s="644">
        <f t="shared" si="42"/>
        <v>0</v>
      </c>
      <c r="I72" s="76">
        <f t="shared" si="42"/>
        <v>0</v>
      </c>
      <c r="J72" s="775">
        <f t="shared" si="42"/>
        <v>0</v>
      </c>
      <c r="K72" s="644">
        <f t="shared" si="42"/>
        <v>0</v>
      </c>
      <c r="L72" s="644">
        <f t="shared" si="42"/>
        <v>0</v>
      </c>
      <c r="M72" s="76">
        <f t="shared" si="42"/>
        <v>0</v>
      </c>
      <c r="N72" s="775">
        <f t="shared" si="42"/>
        <v>0</v>
      </c>
      <c r="O72" s="644">
        <f t="shared" si="42"/>
        <v>0</v>
      </c>
      <c r="P72" s="644">
        <f t="shared" si="42"/>
        <v>0</v>
      </c>
      <c r="Q72" s="76">
        <f t="shared" si="42"/>
        <v>0</v>
      </c>
      <c r="R72" s="775">
        <f t="shared" si="42"/>
        <v>0</v>
      </c>
      <c r="S72" s="644">
        <f t="shared" si="42"/>
        <v>0</v>
      </c>
      <c r="T72" s="644">
        <f t="shared" si="42"/>
        <v>0</v>
      </c>
      <c r="U72" s="76">
        <f t="shared" si="42"/>
        <v>0</v>
      </c>
      <c r="V72" s="643">
        <f t="shared" si="42"/>
        <v>0</v>
      </c>
      <c r="W72" s="644">
        <f t="shared" si="42"/>
        <v>0</v>
      </c>
      <c r="X72" s="644">
        <f t="shared" si="42"/>
        <v>0</v>
      </c>
      <c r="Y72" s="76">
        <f t="shared" si="42"/>
        <v>0</v>
      </c>
      <c r="Z72" s="31">
        <f t="shared" si="42"/>
        <v>0</v>
      </c>
      <c r="AA72" s="717">
        <f t="shared" si="42"/>
        <v>0</v>
      </c>
      <c r="AB72" s="31">
        <f t="shared" si="42"/>
        <v>0</v>
      </c>
      <c r="AC72" s="717">
        <f t="shared" si="42"/>
        <v>0</v>
      </c>
      <c r="AD72" s="784">
        <f t="shared" si="42"/>
        <v>0</v>
      </c>
      <c r="AE72" s="31">
        <f t="shared" ref="AE72:AK72" si="43">AE32</f>
        <v>0</v>
      </c>
      <c r="AF72" s="515">
        <f t="shared" si="43"/>
        <v>0</v>
      </c>
      <c r="AG72" s="31">
        <f t="shared" si="43"/>
        <v>0</v>
      </c>
      <c r="AH72" s="515">
        <f t="shared" si="43"/>
        <v>0</v>
      </c>
      <c r="AI72" s="770">
        <f t="shared" si="43"/>
        <v>0</v>
      </c>
      <c r="AJ72" s="790" t="str">
        <f t="shared" si="43"/>
        <v>T. Asigna, S. Nitens, M. Plana</v>
      </c>
      <c r="AK72" s="772">
        <f t="shared" si="43"/>
        <v>0</v>
      </c>
    </row>
    <row r="73" hidden="1" spans="2:37">
      <c r="B73" s="435" t="s">
        <v>31</v>
      </c>
      <c r="C73" s="436">
        <v>22</v>
      </c>
      <c r="D73" s="436" t="str">
        <f t="shared" ref="D73:AK73" si="44">D10</f>
        <v>TON</v>
      </c>
      <c r="E73" s="642">
        <f t="shared" si="44"/>
        <v>2052</v>
      </c>
      <c r="F73" s="643">
        <f t="shared" si="44"/>
        <v>0</v>
      </c>
      <c r="G73" s="644">
        <f t="shared" si="44"/>
        <v>0</v>
      </c>
      <c r="H73" s="644">
        <f t="shared" si="44"/>
        <v>0</v>
      </c>
      <c r="I73" s="76">
        <f t="shared" si="44"/>
        <v>0</v>
      </c>
      <c r="J73" s="643">
        <f t="shared" si="44"/>
        <v>0</v>
      </c>
      <c r="K73" s="644">
        <f t="shared" si="44"/>
        <v>0</v>
      </c>
      <c r="L73" s="644">
        <f t="shared" si="44"/>
        <v>0</v>
      </c>
      <c r="M73" s="76">
        <f t="shared" si="44"/>
        <v>0</v>
      </c>
      <c r="N73" s="643">
        <f t="shared" si="44"/>
        <v>0</v>
      </c>
      <c r="O73" s="644">
        <f t="shared" si="44"/>
        <v>0</v>
      </c>
      <c r="P73" s="644">
        <f t="shared" si="44"/>
        <v>0</v>
      </c>
      <c r="Q73" s="76">
        <f t="shared" si="44"/>
        <v>0</v>
      </c>
      <c r="R73" s="643">
        <f t="shared" si="44"/>
        <v>0</v>
      </c>
      <c r="S73" s="644">
        <f t="shared" si="44"/>
        <v>0</v>
      </c>
      <c r="T73" s="644">
        <f t="shared" si="44"/>
        <v>0</v>
      </c>
      <c r="U73" s="76">
        <f t="shared" si="44"/>
        <v>0</v>
      </c>
      <c r="V73" s="643">
        <f t="shared" si="44"/>
        <v>0</v>
      </c>
      <c r="W73" s="644">
        <f t="shared" si="44"/>
        <v>0</v>
      </c>
      <c r="X73" s="644">
        <f t="shared" si="44"/>
        <v>0</v>
      </c>
      <c r="Y73" s="76">
        <f t="shared" si="44"/>
        <v>0</v>
      </c>
      <c r="Z73" s="716">
        <f t="shared" si="44"/>
        <v>0</v>
      </c>
      <c r="AA73" s="717">
        <f t="shared" si="44"/>
        <v>0</v>
      </c>
      <c r="AB73" s="716">
        <f t="shared" si="44"/>
        <v>0</v>
      </c>
      <c r="AC73" s="717">
        <f t="shared" si="44"/>
        <v>0</v>
      </c>
      <c r="AD73" s="784">
        <f t="shared" si="44"/>
        <v>0</v>
      </c>
      <c r="AE73" s="31">
        <f t="shared" si="44"/>
        <v>0</v>
      </c>
      <c r="AF73" s="515">
        <f t="shared" si="44"/>
        <v>0</v>
      </c>
      <c r="AG73" s="31">
        <f t="shared" si="44"/>
        <v>0</v>
      </c>
      <c r="AH73" s="515">
        <f t="shared" si="44"/>
        <v>0</v>
      </c>
      <c r="AI73" s="770">
        <f t="shared" si="44"/>
        <v>0</v>
      </c>
      <c r="AJ73" s="773">
        <f t="shared" si="44"/>
        <v>0</v>
      </c>
      <c r="AK73" s="772">
        <f t="shared" si="44"/>
        <v>0</v>
      </c>
    </row>
    <row r="74" hidden="1" spans="2:37">
      <c r="B74" s="435" t="s">
        <v>31</v>
      </c>
      <c r="C74" s="436">
        <v>23</v>
      </c>
      <c r="D74" s="436" t="str">
        <f t="shared" ref="D74:AK74" si="45">D12</f>
        <v>PAM</v>
      </c>
      <c r="E74" s="642">
        <f t="shared" si="45"/>
        <v>7125</v>
      </c>
      <c r="F74" s="643">
        <f t="shared" si="45"/>
        <v>0</v>
      </c>
      <c r="G74" s="644">
        <f t="shared" si="45"/>
        <v>0</v>
      </c>
      <c r="H74" s="644">
        <f t="shared" si="45"/>
        <v>0</v>
      </c>
      <c r="I74" s="76">
        <f t="shared" si="45"/>
        <v>0</v>
      </c>
      <c r="J74" s="643">
        <f t="shared" si="45"/>
        <v>0</v>
      </c>
      <c r="K74" s="644">
        <f t="shared" si="45"/>
        <v>0</v>
      </c>
      <c r="L74" s="644">
        <f t="shared" si="45"/>
        <v>0</v>
      </c>
      <c r="M74" s="76">
        <f t="shared" si="45"/>
        <v>0</v>
      </c>
      <c r="N74" s="643">
        <f t="shared" si="45"/>
        <v>0</v>
      </c>
      <c r="O74" s="644">
        <f t="shared" si="45"/>
        <v>0</v>
      </c>
      <c r="P74" s="644">
        <f t="shared" si="45"/>
        <v>0</v>
      </c>
      <c r="Q74" s="76">
        <f t="shared" si="45"/>
        <v>0</v>
      </c>
      <c r="R74" s="643">
        <f t="shared" si="45"/>
        <v>0</v>
      </c>
      <c r="S74" s="644">
        <f t="shared" si="45"/>
        <v>0</v>
      </c>
      <c r="T74" s="644">
        <f t="shared" si="45"/>
        <v>0</v>
      </c>
      <c r="U74" s="76">
        <f t="shared" si="45"/>
        <v>0</v>
      </c>
      <c r="V74" s="643">
        <f t="shared" si="45"/>
        <v>0</v>
      </c>
      <c r="W74" s="644">
        <f t="shared" si="45"/>
        <v>0</v>
      </c>
      <c r="X74" s="644">
        <f t="shared" si="45"/>
        <v>0</v>
      </c>
      <c r="Y74" s="76">
        <f t="shared" si="45"/>
        <v>0</v>
      </c>
      <c r="Z74" s="716">
        <f t="shared" si="45"/>
        <v>0</v>
      </c>
      <c r="AA74" s="717">
        <f t="shared" si="45"/>
        <v>0</v>
      </c>
      <c r="AB74" s="716">
        <f t="shared" si="45"/>
        <v>0</v>
      </c>
      <c r="AC74" s="717">
        <f t="shared" si="45"/>
        <v>0</v>
      </c>
      <c r="AD74" s="784">
        <f t="shared" si="45"/>
        <v>0</v>
      </c>
      <c r="AE74" s="31">
        <f t="shared" si="45"/>
        <v>0</v>
      </c>
      <c r="AF74" s="515">
        <f t="shared" si="45"/>
        <v>5</v>
      </c>
      <c r="AG74" s="31">
        <f t="shared" si="45"/>
        <v>0</v>
      </c>
      <c r="AH74" s="515">
        <f t="shared" si="45"/>
        <v>0</v>
      </c>
      <c r="AI74" s="770">
        <f t="shared" si="45"/>
        <v>0</v>
      </c>
      <c r="AJ74" s="773">
        <f t="shared" si="45"/>
        <v>0</v>
      </c>
      <c r="AK74" s="772">
        <f t="shared" si="45"/>
        <v>0</v>
      </c>
    </row>
    <row r="75" hidden="1" spans="2:37">
      <c r="B75" s="435" t="s">
        <v>31</v>
      </c>
      <c r="C75" s="436">
        <v>24</v>
      </c>
      <c r="D75" s="436" t="str">
        <f t="shared" ref="D75:AK75" si="46">D14</f>
        <v>ULU</v>
      </c>
      <c r="E75" s="642">
        <f t="shared" si="46"/>
        <v>2206</v>
      </c>
      <c r="F75" s="643">
        <f t="shared" si="46"/>
        <v>0</v>
      </c>
      <c r="G75" s="644">
        <f t="shared" si="46"/>
        <v>0</v>
      </c>
      <c r="H75" s="644">
        <f t="shared" si="46"/>
        <v>0</v>
      </c>
      <c r="I75" s="76">
        <f t="shared" si="46"/>
        <v>0</v>
      </c>
      <c r="J75" s="643">
        <f t="shared" si="46"/>
        <v>0</v>
      </c>
      <c r="K75" s="644">
        <f t="shared" si="46"/>
        <v>0</v>
      </c>
      <c r="L75" s="644">
        <f t="shared" si="46"/>
        <v>0</v>
      </c>
      <c r="M75" s="76">
        <f t="shared" si="46"/>
        <v>0</v>
      </c>
      <c r="N75" s="643">
        <f t="shared" si="46"/>
        <v>0</v>
      </c>
      <c r="O75" s="644">
        <f t="shared" si="46"/>
        <v>0</v>
      </c>
      <c r="P75" s="644">
        <f t="shared" si="46"/>
        <v>0</v>
      </c>
      <c r="Q75" s="76">
        <f t="shared" si="46"/>
        <v>0</v>
      </c>
      <c r="R75" s="643">
        <f t="shared" si="46"/>
        <v>0</v>
      </c>
      <c r="S75" s="644">
        <f t="shared" si="46"/>
        <v>0</v>
      </c>
      <c r="T75" s="644">
        <f t="shared" si="46"/>
        <v>0</v>
      </c>
      <c r="U75" s="76">
        <f t="shared" si="46"/>
        <v>0</v>
      </c>
      <c r="V75" s="643">
        <f t="shared" si="46"/>
        <v>0</v>
      </c>
      <c r="W75" s="644">
        <f t="shared" si="46"/>
        <v>0</v>
      </c>
      <c r="X75" s="644">
        <f t="shared" si="46"/>
        <v>0</v>
      </c>
      <c r="Y75" s="76">
        <f t="shared" si="46"/>
        <v>0</v>
      </c>
      <c r="Z75" s="716">
        <f t="shared" si="46"/>
        <v>0</v>
      </c>
      <c r="AA75" s="717">
        <f t="shared" si="46"/>
        <v>0</v>
      </c>
      <c r="AB75" s="716">
        <f t="shared" si="46"/>
        <v>0</v>
      </c>
      <c r="AC75" s="515">
        <f t="shared" si="46"/>
        <v>0</v>
      </c>
      <c r="AD75" s="784">
        <f t="shared" si="46"/>
        <v>0</v>
      </c>
      <c r="AE75" s="31">
        <f t="shared" si="46"/>
        <v>0</v>
      </c>
      <c r="AF75" s="515">
        <f t="shared" si="46"/>
        <v>4</v>
      </c>
      <c r="AG75" s="31">
        <f t="shared" si="46"/>
        <v>0</v>
      </c>
      <c r="AH75" s="515">
        <f t="shared" si="46"/>
        <v>0</v>
      </c>
      <c r="AI75" s="770">
        <f t="shared" si="46"/>
        <v>0</v>
      </c>
      <c r="AJ75" s="773">
        <f t="shared" si="46"/>
        <v>0</v>
      </c>
      <c r="AK75" s="772">
        <f t="shared" si="46"/>
        <v>0</v>
      </c>
    </row>
    <row r="76" hidden="1" spans="2:37">
      <c r="B76" s="435" t="s">
        <v>31</v>
      </c>
      <c r="C76" s="436">
        <v>25</v>
      </c>
      <c r="D76" s="436" t="str">
        <f t="shared" ref="D76:AK76" si="47">D15</f>
        <v>MAR</v>
      </c>
      <c r="E76" s="642">
        <f t="shared" si="47"/>
        <v>1832</v>
      </c>
      <c r="F76" s="643">
        <f t="shared" si="47"/>
        <v>0</v>
      </c>
      <c r="G76" s="644">
        <f t="shared" si="47"/>
        <v>0</v>
      </c>
      <c r="H76" s="644">
        <f t="shared" si="47"/>
        <v>0</v>
      </c>
      <c r="I76" s="76">
        <f t="shared" si="47"/>
        <v>0</v>
      </c>
      <c r="J76" s="643">
        <f t="shared" si="47"/>
        <v>0</v>
      </c>
      <c r="K76" s="644">
        <f t="shared" si="47"/>
        <v>0</v>
      </c>
      <c r="L76" s="644">
        <f t="shared" si="47"/>
        <v>0</v>
      </c>
      <c r="M76" s="76">
        <f t="shared" si="47"/>
        <v>0</v>
      </c>
      <c r="N76" s="643">
        <f t="shared" si="47"/>
        <v>0</v>
      </c>
      <c r="O76" s="644">
        <f t="shared" si="47"/>
        <v>0</v>
      </c>
      <c r="P76" s="644">
        <f t="shared" si="47"/>
        <v>0</v>
      </c>
      <c r="Q76" s="76">
        <f t="shared" si="47"/>
        <v>0</v>
      </c>
      <c r="R76" s="643">
        <f t="shared" si="47"/>
        <v>0</v>
      </c>
      <c r="S76" s="644">
        <f t="shared" si="47"/>
        <v>0</v>
      </c>
      <c r="T76" s="644">
        <f t="shared" si="47"/>
        <v>0</v>
      </c>
      <c r="U76" s="76">
        <f t="shared" si="47"/>
        <v>0</v>
      </c>
      <c r="V76" s="643">
        <f t="shared" si="47"/>
        <v>0</v>
      </c>
      <c r="W76" s="644">
        <f t="shared" si="47"/>
        <v>0</v>
      </c>
      <c r="X76" s="644">
        <f t="shared" si="47"/>
        <v>0</v>
      </c>
      <c r="Y76" s="76">
        <f t="shared" si="47"/>
        <v>0</v>
      </c>
      <c r="Z76" s="716">
        <f t="shared" si="47"/>
        <v>0</v>
      </c>
      <c r="AA76" s="717">
        <f t="shared" si="47"/>
        <v>0</v>
      </c>
      <c r="AB76" s="716">
        <f t="shared" si="47"/>
        <v>0</v>
      </c>
      <c r="AC76" s="717">
        <f t="shared" si="47"/>
        <v>0</v>
      </c>
      <c r="AD76" s="784">
        <f t="shared" si="47"/>
        <v>0</v>
      </c>
      <c r="AE76" s="31">
        <f t="shared" si="47"/>
        <v>0</v>
      </c>
      <c r="AF76" s="515">
        <f t="shared" si="47"/>
        <v>0</v>
      </c>
      <c r="AG76" s="31">
        <f t="shared" si="47"/>
        <v>0</v>
      </c>
      <c r="AH76" s="515">
        <f t="shared" si="47"/>
        <v>0</v>
      </c>
      <c r="AI76" s="770">
        <f t="shared" si="47"/>
        <v>0</v>
      </c>
      <c r="AJ76" s="773">
        <f t="shared" si="47"/>
        <v>0</v>
      </c>
      <c r="AK76" s="772">
        <f t="shared" si="47"/>
        <v>0</v>
      </c>
    </row>
    <row r="77" hidden="1" spans="2:37">
      <c r="B77" s="435" t="s">
        <v>55</v>
      </c>
      <c r="C77" s="436">
        <v>26</v>
      </c>
      <c r="D77" s="436" t="str">
        <f t="shared" ref="D77:AD77" si="48">D31</f>
        <v>SAL</v>
      </c>
      <c r="E77" s="642">
        <f t="shared" si="48"/>
        <v>5658.93</v>
      </c>
      <c r="F77" s="643">
        <f t="shared" si="48"/>
        <v>0</v>
      </c>
      <c r="G77" s="644">
        <f t="shared" si="48"/>
        <v>0</v>
      </c>
      <c r="H77" s="644">
        <f t="shared" si="48"/>
        <v>0</v>
      </c>
      <c r="I77" s="76">
        <f t="shared" si="48"/>
        <v>0</v>
      </c>
      <c r="J77" s="643">
        <f t="shared" si="48"/>
        <v>0</v>
      </c>
      <c r="K77" s="644">
        <f t="shared" si="48"/>
        <v>0</v>
      </c>
      <c r="L77" s="644">
        <f t="shared" si="48"/>
        <v>0</v>
      </c>
      <c r="M77" s="76">
        <f t="shared" si="48"/>
        <v>0</v>
      </c>
      <c r="N77" s="643">
        <f t="shared" si="48"/>
        <v>0</v>
      </c>
      <c r="O77" s="644">
        <f t="shared" si="48"/>
        <v>0</v>
      </c>
      <c r="P77" s="644">
        <f t="shared" si="48"/>
        <v>0</v>
      </c>
      <c r="Q77" s="76">
        <f t="shared" si="48"/>
        <v>0</v>
      </c>
      <c r="R77" s="643">
        <f t="shared" si="48"/>
        <v>0</v>
      </c>
      <c r="S77" s="644">
        <f t="shared" si="48"/>
        <v>0</v>
      </c>
      <c r="T77" s="644">
        <f t="shared" si="48"/>
        <v>0</v>
      </c>
      <c r="U77" s="76">
        <f t="shared" si="48"/>
        <v>0</v>
      </c>
      <c r="V77" s="643">
        <f t="shared" si="48"/>
        <v>0</v>
      </c>
      <c r="W77" s="644">
        <f t="shared" si="48"/>
        <v>0</v>
      </c>
      <c r="X77" s="644">
        <f t="shared" si="48"/>
        <v>0</v>
      </c>
      <c r="Y77" s="76">
        <f t="shared" si="48"/>
        <v>0</v>
      </c>
      <c r="Z77" s="716">
        <f t="shared" si="48"/>
        <v>0</v>
      </c>
      <c r="AA77" s="717">
        <f t="shared" si="48"/>
        <v>0</v>
      </c>
      <c r="AB77" s="716">
        <f t="shared" si="48"/>
        <v>0</v>
      </c>
      <c r="AC77" s="717">
        <f t="shared" si="48"/>
        <v>0</v>
      </c>
      <c r="AD77" s="784">
        <f t="shared" si="48"/>
        <v>0</v>
      </c>
      <c r="AE77" s="31">
        <f t="shared" ref="AE77:AK77" si="49">AE31</f>
        <v>0</v>
      </c>
      <c r="AF77" s="515">
        <f t="shared" si="49"/>
        <v>2</v>
      </c>
      <c r="AG77" s="31">
        <f t="shared" si="49"/>
        <v>0</v>
      </c>
      <c r="AH77" s="515">
        <f t="shared" si="49"/>
        <v>0</v>
      </c>
      <c r="AI77" s="770">
        <f t="shared" si="49"/>
        <v>12.5</v>
      </c>
      <c r="AJ77" s="773">
        <f t="shared" si="49"/>
        <v>0</v>
      </c>
      <c r="AK77" s="772">
        <f t="shared" si="49"/>
        <v>0</v>
      </c>
    </row>
    <row r="78" hidden="1" spans="2:37">
      <c r="B78" s="435" t="s">
        <v>55</v>
      </c>
      <c r="C78" s="436">
        <v>27</v>
      </c>
      <c r="D78" s="436" t="str">
        <f t="shared" ref="D78:AD78" si="50">D33</f>
        <v>PLM</v>
      </c>
      <c r="E78" s="642">
        <f t="shared" si="50"/>
        <v>5426</v>
      </c>
      <c r="F78" s="643">
        <f t="shared" si="50"/>
        <v>0</v>
      </c>
      <c r="G78" s="644">
        <f t="shared" si="50"/>
        <v>0</v>
      </c>
      <c r="H78" s="644">
        <f t="shared" si="50"/>
        <v>0</v>
      </c>
      <c r="I78" s="76">
        <f t="shared" si="50"/>
        <v>0</v>
      </c>
      <c r="J78" s="643">
        <f t="shared" si="50"/>
        <v>0</v>
      </c>
      <c r="K78" s="644">
        <f t="shared" si="50"/>
        <v>0</v>
      </c>
      <c r="L78" s="644">
        <f t="shared" si="50"/>
        <v>0</v>
      </c>
      <c r="M78" s="76">
        <f t="shared" si="50"/>
        <v>0</v>
      </c>
      <c r="N78" s="643">
        <f t="shared" si="50"/>
        <v>0</v>
      </c>
      <c r="O78" s="644">
        <f t="shared" si="50"/>
        <v>0</v>
      </c>
      <c r="P78" s="644">
        <f t="shared" si="50"/>
        <v>0</v>
      </c>
      <c r="Q78" s="76">
        <f t="shared" si="50"/>
        <v>0</v>
      </c>
      <c r="R78" s="643">
        <f t="shared" si="50"/>
        <v>0</v>
      </c>
      <c r="S78" s="644">
        <f t="shared" si="50"/>
        <v>0</v>
      </c>
      <c r="T78" s="644">
        <f t="shared" si="50"/>
        <v>0</v>
      </c>
      <c r="U78" s="76">
        <f t="shared" si="50"/>
        <v>0</v>
      </c>
      <c r="V78" s="643">
        <f t="shared" si="50"/>
        <v>0</v>
      </c>
      <c r="W78" s="644">
        <f t="shared" si="50"/>
        <v>0</v>
      </c>
      <c r="X78" s="644">
        <f t="shared" si="50"/>
        <v>0</v>
      </c>
      <c r="Y78" s="76">
        <f t="shared" si="50"/>
        <v>0</v>
      </c>
      <c r="Z78" s="716">
        <f t="shared" si="50"/>
        <v>0</v>
      </c>
      <c r="AA78" s="717">
        <f t="shared" si="50"/>
        <v>0</v>
      </c>
      <c r="AB78" s="716">
        <f t="shared" si="50"/>
        <v>0</v>
      </c>
      <c r="AC78" s="717">
        <f t="shared" si="50"/>
        <v>0</v>
      </c>
      <c r="AD78" s="784">
        <f t="shared" si="50"/>
        <v>0</v>
      </c>
      <c r="AE78" s="31">
        <f t="shared" ref="AE78:AK78" si="51">AE33</f>
        <v>0</v>
      </c>
      <c r="AF78" s="515">
        <f t="shared" si="51"/>
        <v>0</v>
      </c>
      <c r="AG78" s="31">
        <f t="shared" si="51"/>
        <v>0</v>
      </c>
      <c r="AH78" s="515">
        <f t="shared" si="51"/>
        <v>0</v>
      </c>
      <c r="AI78" s="770">
        <f t="shared" si="51"/>
        <v>0</v>
      </c>
      <c r="AJ78" s="771" t="str">
        <f t="shared" si="51"/>
        <v>NIHIL</v>
      </c>
      <c r="AK78" s="772">
        <f t="shared" si="51"/>
        <v>0</v>
      </c>
    </row>
    <row r="79" hidden="1" spans="2:37">
      <c r="B79" s="435" t="s">
        <v>55</v>
      </c>
      <c r="C79" s="436">
        <v>28</v>
      </c>
      <c r="D79" s="436" t="str">
        <f t="shared" ref="D79:AD79" si="52">D34</f>
        <v>BAP</v>
      </c>
      <c r="E79" s="642">
        <f t="shared" si="52"/>
        <v>4474</v>
      </c>
      <c r="F79" s="643">
        <f t="shared" si="52"/>
        <v>0</v>
      </c>
      <c r="G79" s="644">
        <f t="shared" si="52"/>
        <v>0</v>
      </c>
      <c r="H79" s="644">
        <f t="shared" si="52"/>
        <v>0</v>
      </c>
      <c r="I79" s="76">
        <f t="shared" si="52"/>
        <v>0</v>
      </c>
      <c r="J79" s="643">
        <f t="shared" si="52"/>
        <v>0</v>
      </c>
      <c r="K79" s="644">
        <f t="shared" si="52"/>
        <v>0</v>
      </c>
      <c r="L79" s="644">
        <f t="shared" si="52"/>
        <v>0</v>
      </c>
      <c r="M79" s="76">
        <f t="shared" si="52"/>
        <v>0</v>
      </c>
      <c r="N79" s="643">
        <f t="shared" si="52"/>
        <v>0</v>
      </c>
      <c r="O79" s="644">
        <f t="shared" si="52"/>
        <v>0</v>
      </c>
      <c r="P79" s="644">
        <f t="shared" si="52"/>
        <v>0</v>
      </c>
      <c r="Q79" s="76">
        <f t="shared" si="52"/>
        <v>0</v>
      </c>
      <c r="R79" s="643">
        <f t="shared" si="52"/>
        <v>0</v>
      </c>
      <c r="S79" s="644">
        <f t="shared" si="52"/>
        <v>0</v>
      </c>
      <c r="T79" s="644">
        <f t="shared" si="52"/>
        <v>0</v>
      </c>
      <c r="U79" s="76">
        <f t="shared" si="52"/>
        <v>0</v>
      </c>
      <c r="V79" s="643">
        <f t="shared" si="52"/>
        <v>0</v>
      </c>
      <c r="W79" s="644">
        <f t="shared" si="52"/>
        <v>0</v>
      </c>
      <c r="X79" s="644">
        <f t="shared" si="52"/>
        <v>0</v>
      </c>
      <c r="Y79" s="76">
        <f t="shared" si="52"/>
        <v>0</v>
      </c>
      <c r="Z79" s="716">
        <f t="shared" si="52"/>
        <v>0</v>
      </c>
      <c r="AA79" s="717">
        <f t="shared" si="52"/>
        <v>0</v>
      </c>
      <c r="AB79" s="716">
        <f t="shared" si="52"/>
        <v>0</v>
      </c>
      <c r="AC79" s="717">
        <f t="shared" si="52"/>
        <v>0</v>
      </c>
      <c r="AD79" s="784">
        <f t="shared" si="52"/>
        <v>0</v>
      </c>
      <c r="AE79" s="31">
        <f t="shared" ref="AE79:AK79" si="53">AE34</f>
        <v>0</v>
      </c>
      <c r="AF79" s="515">
        <f t="shared" si="53"/>
        <v>0</v>
      </c>
      <c r="AG79" s="31">
        <f t="shared" si="53"/>
        <v>0</v>
      </c>
      <c r="AH79" s="515">
        <f t="shared" si="53"/>
        <v>0</v>
      </c>
      <c r="AI79" s="770">
        <f t="shared" si="53"/>
        <v>0</v>
      </c>
      <c r="AJ79" s="771" t="str">
        <f t="shared" si="53"/>
        <v>NIHIL</v>
      </c>
      <c r="AK79" s="772">
        <f t="shared" si="53"/>
        <v>0</v>
      </c>
    </row>
    <row r="80" hidden="1" spans="2:37">
      <c r="B80" s="435" t="s">
        <v>70</v>
      </c>
      <c r="C80" s="436">
        <v>29</v>
      </c>
      <c r="D80" s="436" t="str">
        <f t="shared" ref="D80:AD80" si="54">D36</f>
        <v>ABA</v>
      </c>
      <c r="E80" s="642">
        <f t="shared" si="54"/>
        <v>6421</v>
      </c>
      <c r="F80" s="643">
        <f t="shared" si="54"/>
        <v>0</v>
      </c>
      <c r="G80" s="644">
        <f t="shared" si="54"/>
        <v>0</v>
      </c>
      <c r="H80" s="644">
        <f t="shared" si="54"/>
        <v>0</v>
      </c>
      <c r="I80" s="76">
        <f t="shared" si="54"/>
        <v>0</v>
      </c>
      <c r="J80" s="643">
        <f t="shared" si="54"/>
        <v>0</v>
      </c>
      <c r="K80" s="644">
        <f t="shared" si="54"/>
        <v>0</v>
      </c>
      <c r="L80" s="644">
        <f t="shared" si="54"/>
        <v>0</v>
      </c>
      <c r="M80" s="76">
        <f t="shared" si="54"/>
        <v>0</v>
      </c>
      <c r="N80" s="643">
        <f t="shared" si="54"/>
        <v>0</v>
      </c>
      <c r="O80" s="644">
        <f t="shared" si="54"/>
        <v>0</v>
      </c>
      <c r="P80" s="644">
        <f t="shared" si="54"/>
        <v>0</v>
      </c>
      <c r="Q80" s="76">
        <f t="shared" si="54"/>
        <v>0</v>
      </c>
      <c r="R80" s="643">
        <f t="shared" si="54"/>
        <v>0</v>
      </c>
      <c r="S80" s="644">
        <f t="shared" si="54"/>
        <v>0</v>
      </c>
      <c r="T80" s="644">
        <f t="shared" si="54"/>
        <v>0</v>
      </c>
      <c r="U80" s="76">
        <f t="shared" si="54"/>
        <v>0</v>
      </c>
      <c r="V80" s="643">
        <f t="shared" si="54"/>
        <v>0</v>
      </c>
      <c r="W80" s="644">
        <f t="shared" si="54"/>
        <v>0</v>
      </c>
      <c r="X80" s="644">
        <f t="shared" si="54"/>
        <v>0</v>
      </c>
      <c r="Y80" s="76">
        <f t="shared" si="54"/>
        <v>0</v>
      </c>
      <c r="Z80" s="716">
        <f t="shared" si="54"/>
        <v>0</v>
      </c>
      <c r="AA80" s="717">
        <f t="shared" si="54"/>
        <v>0</v>
      </c>
      <c r="AB80" s="716">
        <f t="shared" si="54"/>
        <v>0</v>
      </c>
      <c r="AC80" s="717">
        <f t="shared" si="54"/>
        <v>0</v>
      </c>
      <c r="AD80" s="784">
        <f t="shared" si="54"/>
        <v>0</v>
      </c>
      <c r="AE80" s="31">
        <f t="shared" ref="AE80:AK80" si="55">AE36</f>
        <v>0</v>
      </c>
      <c r="AF80" s="515">
        <f t="shared" si="55"/>
        <v>0</v>
      </c>
      <c r="AG80" s="31">
        <f t="shared" si="55"/>
        <v>0</v>
      </c>
      <c r="AH80" s="515">
        <f t="shared" si="55"/>
        <v>0</v>
      </c>
      <c r="AI80" s="770">
        <f t="shared" si="55"/>
        <v>0</v>
      </c>
      <c r="AJ80" s="773">
        <f t="shared" si="55"/>
        <v>0</v>
      </c>
      <c r="AK80" s="772">
        <f t="shared" si="55"/>
        <v>0</v>
      </c>
    </row>
    <row r="81" hidden="1" spans="2:37">
      <c r="B81" s="435" t="s">
        <v>70</v>
      </c>
      <c r="C81" s="436">
        <v>30</v>
      </c>
      <c r="D81" s="436" t="str">
        <f t="shared" ref="D81:AD81" si="56">D38</f>
        <v>BER</v>
      </c>
      <c r="E81" s="642">
        <f t="shared" si="56"/>
        <v>4222</v>
      </c>
      <c r="F81" s="643">
        <f t="shared" si="56"/>
        <v>0</v>
      </c>
      <c r="G81" s="644">
        <f t="shared" si="56"/>
        <v>0</v>
      </c>
      <c r="H81" s="644">
        <f t="shared" si="56"/>
        <v>0</v>
      </c>
      <c r="I81" s="76">
        <f t="shared" si="56"/>
        <v>0</v>
      </c>
      <c r="J81" s="643">
        <f t="shared" si="56"/>
        <v>0</v>
      </c>
      <c r="K81" s="644">
        <f t="shared" si="56"/>
        <v>0</v>
      </c>
      <c r="L81" s="644">
        <f t="shared" si="56"/>
        <v>0</v>
      </c>
      <c r="M81" s="76">
        <f t="shared" si="56"/>
        <v>0</v>
      </c>
      <c r="N81" s="643">
        <f t="shared" si="56"/>
        <v>0</v>
      </c>
      <c r="O81" s="644">
        <f t="shared" si="56"/>
        <v>0</v>
      </c>
      <c r="P81" s="644">
        <f t="shared" si="56"/>
        <v>0</v>
      </c>
      <c r="Q81" s="76">
        <f t="shared" si="56"/>
        <v>0</v>
      </c>
      <c r="R81" s="643">
        <f t="shared" si="56"/>
        <v>0</v>
      </c>
      <c r="S81" s="644">
        <f t="shared" si="56"/>
        <v>0</v>
      </c>
      <c r="T81" s="644">
        <f t="shared" si="56"/>
        <v>0</v>
      </c>
      <c r="U81" s="76">
        <f t="shared" si="56"/>
        <v>0</v>
      </c>
      <c r="V81" s="643">
        <f t="shared" si="56"/>
        <v>0</v>
      </c>
      <c r="W81" s="644">
        <f t="shared" si="56"/>
        <v>0</v>
      </c>
      <c r="X81" s="644">
        <f t="shared" si="56"/>
        <v>0</v>
      </c>
      <c r="Y81" s="76">
        <f t="shared" si="56"/>
        <v>0</v>
      </c>
      <c r="Z81" s="716">
        <f t="shared" si="56"/>
        <v>0</v>
      </c>
      <c r="AA81" s="717">
        <f t="shared" si="56"/>
        <v>0</v>
      </c>
      <c r="AB81" s="716">
        <f t="shared" si="56"/>
        <v>0</v>
      </c>
      <c r="AC81" s="717">
        <f t="shared" si="56"/>
        <v>0</v>
      </c>
      <c r="AD81" s="784">
        <f t="shared" si="56"/>
        <v>0</v>
      </c>
      <c r="AE81" s="31">
        <f t="shared" ref="AE81:AK81" si="57">AE38</f>
        <v>0</v>
      </c>
      <c r="AF81" s="515">
        <f t="shared" si="57"/>
        <v>0</v>
      </c>
      <c r="AG81" s="31">
        <f t="shared" si="57"/>
        <v>0</v>
      </c>
      <c r="AH81" s="515">
        <f t="shared" si="57"/>
        <v>0</v>
      </c>
      <c r="AI81" s="770">
        <f t="shared" si="57"/>
        <v>0</v>
      </c>
      <c r="AJ81" s="773">
        <f t="shared" si="57"/>
        <v>0</v>
      </c>
      <c r="AK81" s="772">
        <f t="shared" si="57"/>
        <v>0</v>
      </c>
    </row>
    <row r="82" ht="15.75" hidden="1" spans="2:37">
      <c r="B82" s="571" t="s">
        <v>70</v>
      </c>
      <c r="C82" s="572">
        <v>31</v>
      </c>
      <c r="D82" s="572" t="str">
        <f t="shared" ref="D82:AD82" si="58">D42</f>
        <v>PAJ</v>
      </c>
      <c r="E82" s="776">
        <f t="shared" si="58"/>
        <v>5716</v>
      </c>
      <c r="F82" s="777">
        <f t="shared" si="58"/>
        <v>0</v>
      </c>
      <c r="G82" s="778">
        <f t="shared" si="58"/>
        <v>0</v>
      </c>
      <c r="H82" s="778">
        <f t="shared" si="58"/>
        <v>0</v>
      </c>
      <c r="I82" s="78">
        <f t="shared" si="58"/>
        <v>0</v>
      </c>
      <c r="J82" s="777">
        <f t="shared" si="58"/>
        <v>0</v>
      </c>
      <c r="K82" s="778">
        <f t="shared" si="58"/>
        <v>0</v>
      </c>
      <c r="L82" s="778">
        <f t="shared" si="58"/>
        <v>0</v>
      </c>
      <c r="M82" s="78">
        <f t="shared" si="58"/>
        <v>0</v>
      </c>
      <c r="N82" s="777">
        <f t="shared" si="58"/>
        <v>0</v>
      </c>
      <c r="O82" s="778">
        <f t="shared" si="58"/>
        <v>0</v>
      </c>
      <c r="P82" s="778">
        <f t="shared" si="58"/>
        <v>0</v>
      </c>
      <c r="Q82" s="78">
        <f t="shared" si="58"/>
        <v>0</v>
      </c>
      <c r="R82" s="777">
        <f t="shared" si="58"/>
        <v>0</v>
      </c>
      <c r="S82" s="778">
        <f t="shared" si="58"/>
        <v>0</v>
      </c>
      <c r="T82" s="778">
        <f t="shared" si="58"/>
        <v>0</v>
      </c>
      <c r="U82" s="78">
        <f t="shared" si="58"/>
        <v>0</v>
      </c>
      <c r="V82" s="777">
        <f t="shared" si="58"/>
        <v>0</v>
      </c>
      <c r="W82" s="778">
        <f t="shared" si="58"/>
        <v>0</v>
      </c>
      <c r="X82" s="778">
        <f t="shared" si="58"/>
        <v>0</v>
      </c>
      <c r="Y82" s="78">
        <f t="shared" si="58"/>
        <v>0</v>
      </c>
      <c r="Z82" s="785">
        <f t="shared" si="58"/>
        <v>0</v>
      </c>
      <c r="AA82" s="786">
        <f t="shared" si="58"/>
        <v>0</v>
      </c>
      <c r="AB82" s="785">
        <f t="shared" si="58"/>
        <v>0</v>
      </c>
      <c r="AC82" s="786">
        <f t="shared" si="58"/>
        <v>0</v>
      </c>
      <c r="AD82" s="787">
        <f t="shared" si="58"/>
        <v>0</v>
      </c>
      <c r="AE82" s="43">
        <f t="shared" ref="AE82:AK82" si="59">AE42</f>
        <v>0</v>
      </c>
      <c r="AF82" s="592">
        <f t="shared" si="59"/>
        <v>0</v>
      </c>
      <c r="AG82" s="43">
        <f t="shared" si="59"/>
        <v>0</v>
      </c>
      <c r="AH82" s="592">
        <f t="shared" si="59"/>
        <v>0</v>
      </c>
      <c r="AI82" s="791">
        <f t="shared" si="59"/>
        <v>0</v>
      </c>
      <c r="AJ82" s="792">
        <f t="shared" si="59"/>
        <v>0</v>
      </c>
      <c r="AK82" s="793">
        <f t="shared" si="59"/>
        <v>0</v>
      </c>
    </row>
    <row r="83" ht="15.75" hidden="1" spans="2:37">
      <c r="B83" s="779" t="str">
        <f>B44</f>
        <v>Total K.S</v>
      </c>
      <c r="C83" s="780"/>
      <c r="D83" s="781">
        <f>E44</f>
        <v>129608.14</v>
      </c>
      <c r="E83" s="782"/>
      <c r="F83" s="783">
        <f>F44</f>
        <v>121.34</v>
      </c>
      <c r="G83" s="50">
        <f t="shared" ref="G83:AK83" si="60">G44</f>
        <v>121.39</v>
      </c>
      <c r="H83" s="50">
        <f t="shared" si="60"/>
        <v>0</v>
      </c>
      <c r="I83" s="589">
        <f t="shared" si="60"/>
        <v>17.58</v>
      </c>
      <c r="J83" s="49">
        <f t="shared" si="60"/>
        <v>145.82</v>
      </c>
      <c r="K83" s="50">
        <f t="shared" si="60"/>
        <v>145.82</v>
      </c>
      <c r="L83" s="50">
        <f t="shared" si="60"/>
        <v>0</v>
      </c>
      <c r="M83" s="589">
        <f t="shared" si="60"/>
        <v>12.442</v>
      </c>
      <c r="N83" s="49">
        <f t="shared" si="60"/>
        <v>72.98</v>
      </c>
      <c r="O83" s="50">
        <f t="shared" si="60"/>
        <v>72.98</v>
      </c>
      <c r="P83" s="50">
        <f t="shared" si="60"/>
        <v>0</v>
      </c>
      <c r="Q83" s="589">
        <f t="shared" si="60"/>
        <v>8.45</v>
      </c>
      <c r="R83" s="49">
        <f t="shared" si="60"/>
        <v>0</v>
      </c>
      <c r="S83" s="50">
        <f t="shared" si="60"/>
        <v>0</v>
      </c>
      <c r="T83" s="50">
        <f t="shared" si="60"/>
        <v>0</v>
      </c>
      <c r="U83" s="589">
        <f t="shared" si="60"/>
        <v>0</v>
      </c>
      <c r="V83" s="49">
        <f t="shared" si="60"/>
        <v>0</v>
      </c>
      <c r="W83" s="50">
        <f t="shared" si="60"/>
        <v>0</v>
      </c>
      <c r="X83" s="50">
        <f t="shared" si="60"/>
        <v>0</v>
      </c>
      <c r="Y83" s="589">
        <f t="shared" si="60"/>
        <v>0</v>
      </c>
      <c r="Z83" s="49">
        <f t="shared" si="60"/>
        <v>0</v>
      </c>
      <c r="AA83" s="589">
        <f t="shared" si="60"/>
        <v>0</v>
      </c>
      <c r="AB83" s="49">
        <f t="shared" si="60"/>
        <v>0</v>
      </c>
      <c r="AC83" s="589">
        <f t="shared" si="60"/>
        <v>0</v>
      </c>
      <c r="AD83" s="788">
        <f t="shared" si="60"/>
        <v>0</v>
      </c>
      <c r="AE83" s="49">
        <f t="shared" si="60"/>
        <v>57</v>
      </c>
      <c r="AF83" s="589">
        <f t="shared" si="60"/>
        <v>47</v>
      </c>
      <c r="AG83" s="49">
        <f t="shared" si="60"/>
        <v>38.472</v>
      </c>
      <c r="AH83" s="589">
        <f t="shared" si="60"/>
        <v>3123.732</v>
      </c>
      <c r="AI83" s="794">
        <f t="shared" si="60"/>
        <v>881.58</v>
      </c>
      <c r="AJ83" s="795">
        <f t="shared" si="60"/>
        <v>0</v>
      </c>
      <c r="AK83" s="796">
        <f t="shared" si="60"/>
        <v>0</v>
      </c>
    </row>
    <row r="84" hidden="1"/>
    <row r="85" spans="2:5">
      <c r="B85" s="236" t="s">
        <v>84</v>
      </c>
      <c r="C85" s="236"/>
      <c r="D85" s="236"/>
      <c r="E85" s="236"/>
    </row>
    <row r="86" spans="3:34">
      <c r="C86"/>
      <c r="D86" s="581" t="s">
        <v>23</v>
      </c>
      <c r="E86" s="582" t="s">
        <v>85</v>
      </c>
      <c r="F86" s="582"/>
      <c r="AH86" s="536"/>
    </row>
    <row r="87" spans="3:6">
      <c r="C87"/>
      <c r="D87" s="581" t="s">
        <v>24</v>
      </c>
      <c r="E87" s="582" t="s">
        <v>86</v>
      </c>
      <c r="F87" s="582"/>
    </row>
    <row r="88" spans="3:28">
      <c r="C88"/>
      <c r="D88" s="581" t="s">
        <v>87</v>
      </c>
      <c r="E88" s="582" t="s">
        <v>88</v>
      </c>
      <c r="F88" s="582"/>
      <c r="AB88" s="789"/>
    </row>
    <row r="89" spans="3:28">
      <c r="C89"/>
      <c r="D89" s="581" t="s">
        <v>89</v>
      </c>
      <c r="E89" s="582" t="s">
        <v>90</v>
      </c>
      <c r="F89" s="582"/>
      <c r="AB89" s="789"/>
    </row>
    <row r="90" spans="3:6">
      <c r="C90"/>
      <c r="D90" s="581" t="s">
        <v>91</v>
      </c>
      <c r="E90" s="582" t="s">
        <v>92</v>
      </c>
      <c r="F90" s="582"/>
    </row>
    <row r="91" spans="4:5">
      <c r="D91" s="583"/>
      <c r="E91" s="582" t="s">
        <v>93</v>
      </c>
    </row>
    <row r="92" spans="4:5">
      <c r="D92" s="584"/>
      <c r="E92" s="582" t="s">
        <v>94</v>
      </c>
    </row>
    <row r="93" spans="4:5">
      <c r="D93" s="585"/>
      <c r="E93" s="582" t="s">
        <v>95</v>
      </c>
    </row>
  </sheetData>
  <mergeCells count="46">
    <mergeCell ref="B2:AK2"/>
    <mergeCell ref="F4:AC4"/>
    <mergeCell ref="F5:I5"/>
    <mergeCell ref="J5:M5"/>
    <mergeCell ref="N5:Q5"/>
    <mergeCell ref="R5:U5"/>
    <mergeCell ref="V5:Y5"/>
    <mergeCell ref="Z5:AA5"/>
    <mergeCell ref="AB5:AC5"/>
    <mergeCell ref="AM5:AO5"/>
    <mergeCell ref="B44:D44"/>
    <mergeCell ref="B47:AK47"/>
    <mergeCell ref="F49:AC49"/>
    <mergeCell ref="F50:I50"/>
    <mergeCell ref="J50:M50"/>
    <mergeCell ref="N50:Q50"/>
    <mergeCell ref="R50:U50"/>
    <mergeCell ref="V50:Y50"/>
    <mergeCell ref="Z50:AA50"/>
    <mergeCell ref="AB50:AC50"/>
    <mergeCell ref="B83:C83"/>
    <mergeCell ref="D83:E83"/>
    <mergeCell ref="B85:E85"/>
    <mergeCell ref="B4:B6"/>
    <mergeCell ref="B7:B15"/>
    <mergeCell ref="B17:B25"/>
    <mergeCell ref="B27:B34"/>
    <mergeCell ref="B36:B42"/>
    <mergeCell ref="B49:B51"/>
    <mergeCell ref="C49:C51"/>
    <mergeCell ref="D49:D51"/>
    <mergeCell ref="E4:E6"/>
    <mergeCell ref="E49:E51"/>
    <mergeCell ref="AD4:AD6"/>
    <mergeCell ref="AD49:AD51"/>
    <mergeCell ref="AI4:AI6"/>
    <mergeCell ref="AI49:AI51"/>
    <mergeCell ref="AJ4:AJ6"/>
    <mergeCell ref="AJ49:AJ51"/>
    <mergeCell ref="AK4:AK6"/>
    <mergeCell ref="AK49:AK51"/>
    <mergeCell ref="AE4:AF5"/>
    <mergeCell ref="AG4:AH5"/>
    <mergeCell ref="C4:D6"/>
    <mergeCell ref="AE49:AF50"/>
    <mergeCell ref="AG49:AH50"/>
  </mergeCells>
  <pageMargins left="0.45" right="0.25" top="0.25" bottom="0.25" header="0.3" footer="0.3"/>
  <pageSetup paperSize="5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B2:AW93"/>
  <sheetViews>
    <sheetView tabSelected="1" workbookViewId="0">
      <pane xSplit="4" ySplit="6" topLeftCell="E37" activePane="bottomRight" state="frozen"/>
      <selection/>
      <selection pane="topRight"/>
      <selection pane="bottomLeft"/>
      <selection pane="bottomRight" activeCell="B85" sqref="B85:E93"/>
    </sheetView>
  </sheetViews>
  <sheetFormatPr defaultColWidth="9" defaultRowHeight="15"/>
  <cols>
    <col min="1" max="1" width="3" customWidth="1"/>
    <col min="2" max="2" width="4.71428571428571" customWidth="1"/>
    <col min="3" max="3" width="5" customWidth="1"/>
    <col min="4" max="4" width="9.28571428571429" customWidth="1"/>
    <col min="5" max="5" width="13.2857142857143" customWidth="1"/>
    <col min="6" max="7" width="4.85714285714286" customWidth="1"/>
    <col min="8" max="8" width="5.14285714285714" customWidth="1"/>
    <col min="9" max="10" width="4.85714285714286" customWidth="1"/>
    <col min="11" max="11" width="6.57142857142857" customWidth="1"/>
    <col min="12" max="19" width="4.85714285714286" customWidth="1"/>
    <col min="20" max="20" width="6" customWidth="1"/>
    <col min="21" max="25" width="4.85714285714286" customWidth="1"/>
    <col min="26" max="27" width="6.85714285714286" customWidth="1"/>
    <col min="28" max="29" width="7.57142857142857" customWidth="1"/>
    <col min="30" max="30" width="8" style="358" customWidth="1"/>
    <col min="31" max="32" width="5.14285714285714" customWidth="1"/>
    <col min="33" max="34" width="8.42857142857143" customWidth="1"/>
    <col min="35" max="36" width="6.71428571428571" style="359" customWidth="1"/>
    <col min="37" max="37" width="14.7142857142857" style="360" customWidth="1"/>
    <col min="38" max="38" width="7.14285714285714" style="361" customWidth="1"/>
    <col min="40" max="47" width="9.14285714285714" hidden="1" customWidth="1"/>
    <col min="48" max="49" width="9.14285714285714" customWidth="1"/>
  </cols>
  <sheetData>
    <row r="2" ht="18.75" spans="2:38">
      <c r="B2" s="189" t="s">
        <v>96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</row>
    <row r="3" ht="15.75"/>
    <row r="4" customHeight="1" spans="2:38">
      <c r="B4" s="362" t="s">
        <v>1</v>
      </c>
      <c r="C4" s="363" t="s">
        <v>2</v>
      </c>
      <c r="D4" s="364"/>
      <c r="E4" s="365" t="s">
        <v>3</v>
      </c>
      <c r="F4" s="366" t="s">
        <v>97</v>
      </c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462"/>
      <c r="AD4" s="463" t="s">
        <v>5</v>
      </c>
      <c r="AE4" s="464" t="s">
        <v>6</v>
      </c>
      <c r="AF4" s="465"/>
      <c r="AG4" s="464" t="s">
        <v>7</v>
      </c>
      <c r="AH4" s="465"/>
      <c r="AI4" s="517" t="s">
        <v>98</v>
      </c>
      <c r="AJ4" s="518"/>
      <c r="AK4" s="519" t="s">
        <v>9</v>
      </c>
      <c r="AL4" s="520" t="s">
        <v>99</v>
      </c>
    </row>
    <row r="5" ht="30" customHeight="1" spans="2:42">
      <c r="B5" s="368"/>
      <c r="C5" s="369"/>
      <c r="D5" s="370"/>
      <c r="E5" s="371"/>
      <c r="F5" s="372" t="s">
        <v>11</v>
      </c>
      <c r="G5" s="373"/>
      <c r="H5" s="373"/>
      <c r="I5" s="440"/>
      <c r="J5" s="372" t="s">
        <v>12</v>
      </c>
      <c r="K5" s="373"/>
      <c r="L5" s="373"/>
      <c r="M5" s="440"/>
      <c r="N5" s="372" t="s">
        <v>13</v>
      </c>
      <c r="O5" s="373"/>
      <c r="P5" s="373"/>
      <c r="Q5" s="440"/>
      <c r="R5" s="372" t="s">
        <v>14</v>
      </c>
      <c r="S5" s="373"/>
      <c r="T5" s="373"/>
      <c r="U5" s="440"/>
      <c r="V5" s="372" t="s">
        <v>15</v>
      </c>
      <c r="W5" s="373"/>
      <c r="X5" s="373"/>
      <c r="Y5" s="440"/>
      <c r="Z5" s="466" t="s">
        <v>16</v>
      </c>
      <c r="AA5" s="467"/>
      <c r="AB5" s="372" t="s">
        <v>17</v>
      </c>
      <c r="AC5" s="440"/>
      <c r="AD5" s="468"/>
      <c r="AE5" s="469"/>
      <c r="AF5" s="470"/>
      <c r="AG5" s="521"/>
      <c r="AH5" s="522"/>
      <c r="AI5" s="523"/>
      <c r="AJ5" s="524"/>
      <c r="AK5" s="525"/>
      <c r="AL5" s="526"/>
      <c r="AN5" s="1" t="s">
        <v>18</v>
      </c>
      <c r="AO5" s="1"/>
      <c r="AP5" s="1"/>
    </row>
    <row r="6" ht="48.75" spans="2:47">
      <c r="B6" s="374"/>
      <c r="C6" s="375"/>
      <c r="D6" s="376"/>
      <c r="E6" s="377"/>
      <c r="F6" s="378" t="s">
        <v>19</v>
      </c>
      <c r="G6" s="379" t="s">
        <v>20</v>
      </c>
      <c r="H6" s="379" t="s">
        <v>21</v>
      </c>
      <c r="I6" s="441" t="s">
        <v>22</v>
      </c>
      <c r="J6" s="378" t="s">
        <v>19</v>
      </c>
      <c r="K6" s="379" t="s">
        <v>20</v>
      </c>
      <c r="L6" s="379" t="s">
        <v>21</v>
      </c>
      <c r="M6" s="441" t="s">
        <v>22</v>
      </c>
      <c r="N6" s="378" t="s">
        <v>19</v>
      </c>
      <c r="O6" s="379" t="s">
        <v>20</v>
      </c>
      <c r="P6" s="379" t="s">
        <v>21</v>
      </c>
      <c r="Q6" s="441" t="s">
        <v>22</v>
      </c>
      <c r="R6" s="378" t="s">
        <v>19</v>
      </c>
      <c r="S6" s="379" t="s">
        <v>20</v>
      </c>
      <c r="T6" s="379" t="s">
        <v>21</v>
      </c>
      <c r="U6" s="441" t="s">
        <v>22</v>
      </c>
      <c r="V6" s="378" t="s">
        <v>19</v>
      </c>
      <c r="W6" s="379" t="s">
        <v>20</v>
      </c>
      <c r="X6" s="379" t="s">
        <v>21</v>
      </c>
      <c r="Y6" s="441" t="s">
        <v>22</v>
      </c>
      <c r="Z6" s="471" t="s">
        <v>23</v>
      </c>
      <c r="AA6" s="472" t="s">
        <v>100</v>
      </c>
      <c r="AB6" s="471" t="s">
        <v>83</v>
      </c>
      <c r="AC6" s="473" t="s">
        <v>20</v>
      </c>
      <c r="AD6" s="474"/>
      <c r="AE6" s="475" t="s">
        <v>101</v>
      </c>
      <c r="AF6" s="476"/>
      <c r="AG6" s="475" t="s">
        <v>27</v>
      </c>
      <c r="AH6" s="476" t="s">
        <v>28</v>
      </c>
      <c r="AI6" s="527" t="s">
        <v>102</v>
      </c>
      <c r="AJ6" s="528" t="s">
        <v>103</v>
      </c>
      <c r="AK6" s="529"/>
      <c r="AL6" s="530"/>
      <c r="AN6" s="117" t="s">
        <v>23</v>
      </c>
      <c r="AO6" s="117" t="s">
        <v>29</v>
      </c>
      <c r="AP6" s="117" t="s">
        <v>30</v>
      </c>
      <c r="AQ6" t="s">
        <v>104</v>
      </c>
      <c r="AR6" t="s">
        <v>105</v>
      </c>
      <c r="AS6" t="s">
        <v>106</v>
      </c>
      <c r="AT6" t="s">
        <v>107</v>
      </c>
      <c r="AU6" t="s">
        <v>108</v>
      </c>
    </row>
    <row r="7" spans="2:49">
      <c r="B7" s="252" t="s">
        <v>31</v>
      </c>
      <c r="C7" s="253">
        <v>1</v>
      </c>
      <c r="D7" s="380" t="s">
        <v>32</v>
      </c>
      <c r="E7" s="381">
        <v>4103</v>
      </c>
      <c r="F7" s="382">
        <f>MI!BR7</f>
        <v>0</v>
      </c>
      <c r="G7" s="383">
        <f>MI!BS7</f>
        <v>0</v>
      </c>
      <c r="H7" s="383">
        <f>MI!BU7</f>
        <v>0</v>
      </c>
      <c r="I7" s="442">
        <f>MI!BT7</f>
        <v>0</v>
      </c>
      <c r="J7" s="382">
        <f>MII!BR7</f>
        <v>0</v>
      </c>
      <c r="K7" s="383">
        <f>MII!BS7</f>
        <v>0</v>
      </c>
      <c r="L7" s="383">
        <f>MII!BU7</f>
        <v>0</v>
      </c>
      <c r="M7" s="442">
        <f>MII!BT7</f>
        <v>0</v>
      </c>
      <c r="N7" s="382">
        <f>MIII!BR7</f>
        <v>0</v>
      </c>
      <c r="O7" s="383">
        <f>MIII!BS7</f>
        <v>0</v>
      </c>
      <c r="P7" s="383">
        <f>MIII!BU7</f>
        <v>0</v>
      </c>
      <c r="Q7" s="442">
        <f>MIII!BT7</f>
        <v>0</v>
      </c>
      <c r="R7" s="382">
        <f>MIV!BR7</f>
        <v>0</v>
      </c>
      <c r="S7" s="383">
        <f>MIV!BS7</f>
        <v>0</v>
      </c>
      <c r="T7" s="383">
        <f>MIV!BU7</f>
        <v>0</v>
      </c>
      <c r="U7" s="442">
        <f>MIV!BT7</f>
        <v>0</v>
      </c>
      <c r="V7" s="382">
        <f>MV!BR7</f>
        <v>0</v>
      </c>
      <c r="W7" s="383">
        <f>MV!BS7</f>
        <v>0</v>
      </c>
      <c r="X7" s="383">
        <f>MV!BU7</f>
        <v>0</v>
      </c>
      <c r="Y7" s="442">
        <f>MV!BT7</f>
        <v>0</v>
      </c>
      <c r="Z7" s="382">
        <f>F7+J7+N7+R7+V7</f>
        <v>0</v>
      </c>
      <c r="AA7" s="442">
        <f>G7+K7+O7+S7+W7</f>
        <v>0</v>
      </c>
      <c r="AB7" s="477">
        <f>Z7</f>
        <v>0</v>
      </c>
      <c r="AC7" s="478">
        <f>AA7</f>
        <v>0</v>
      </c>
      <c r="AD7" s="479">
        <f>AB7/E7*100</f>
        <v>0</v>
      </c>
      <c r="AE7" s="382">
        <f>'Ketersediaan Alat Peb-20'!J6</f>
        <v>2</v>
      </c>
      <c r="AF7" s="442"/>
      <c r="AG7" s="382">
        <f>I7+M7+Q7+U7+Y7</f>
        <v>0</v>
      </c>
      <c r="AH7" s="531">
        <f>AP7+AG7</f>
        <v>75</v>
      </c>
      <c r="AI7" s="532"/>
      <c r="AJ7" s="533"/>
      <c r="AK7" s="534"/>
      <c r="AL7" s="535"/>
      <c r="AN7" s="536">
        <v>255</v>
      </c>
      <c r="AO7" s="536">
        <v>300</v>
      </c>
      <c r="AP7" s="569">
        <v>75</v>
      </c>
      <c r="AQ7">
        <f>IF(H7&gt;0,1,0)</f>
        <v>0</v>
      </c>
      <c r="AR7">
        <f>IF(L7&gt;0,1,0)</f>
        <v>0</v>
      </c>
      <c r="AS7">
        <v>0</v>
      </c>
      <c r="AT7">
        <f>IF(T7&gt;0,1,0)</f>
        <v>0</v>
      </c>
      <c r="AU7">
        <f>IF(X7&gt;0,1,0)</f>
        <v>0</v>
      </c>
      <c r="AV7" s="536"/>
      <c r="AW7" s="536"/>
    </row>
    <row r="8" spans="2:49">
      <c r="B8" s="257"/>
      <c r="C8" s="36">
        <v>2</v>
      </c>
      <c r="D8" s="384" t="s">
        <v>34</v>
      </c>
      <c r="E8" s="385">
        <v>3663.5</v>
      </c>
      <c r="F8" s="386">
        <f>MI!BR8</f>
        <v>0</v>
      </c>
      <c r="G8" s="387">
        <f>MI!BS8</f>
        <v>0</v>
      </c>
      <c r="H8" s="387">
        <f>MI!BU8</f>
        <v>0</v>
      </c>
      <c r="I8" s="443">
        <f>MI!BT8</f>
        <v>0</v>
      </c>
      <c r="J8" s="386">
        <f>MII!BR8</f>
        <v>0</v>
      </c>
      <c r="K8" s="387">
        <f>MII!BS8</f>
        <v>0</v>
      </c>
      <c r="L8" s="387">
        <f>MII!BU8</f>
        <v>0</v>
      </c>
      <c r="M8" s="443">
        <f>MII!BT8</f>
        <v>0</v>
      </c>
      <c r="N8" s="386">
        <f>MIII!BR8</f>
        <v>0</v>
      </c>
      <c r="O8" s="387">
        <f>MIII!BS8</f>
        <v>0</v>
      </c>
      <c r="P8" s="387">
        <f>MIII!BU8</f>
        <v>0</v>
      </c>
      <c r="Q8" s="443">
        <f>MIII!BT8</f>
        <v>0</v>
      </c>
      <c r="R8" s="386">
        <f>MIV!BR8</f>
        <v>0</v>
      </c>
      <c r="S8" s="387">
        <f>MIV!BS8</f>
        <v>0</v>
      </c>
      <c r="T8" s="387">
        <f>MIV!BU8</f>
        <v>0</v>
      </c>
      <c r="U8" s="443">
        <f>MIV!BT8</f>
        <v>0</v>
      </c>
      <c r="V8" s="386">
        <f>MV!BR8</f>
        <v>0</v>
      </c>
      <c r="W8" s="387">
        <f>MV!BS8</f>
        <v>0</v>
      </c>
      <c r="X8" s="387">
        <f>MV!BU8</f>
        <v>0</v>
      </c>
      <c r="Y8" s="443">
        <f>MV!BT8</f>
        <v>0</v>
      </c>
      <c r="Z8" s="480">
        <f t="shared" ref="Z8:Z15" si="0">F8+J8+N8+R8+V8</f>
        <v>0</v>
      </c>
      <c r="AA8" s="481">
        <f t="shared" ref="AA8:AA15" si="1">G8+K8+O8+S8+W8</f>
        <v>0</v>
      </c>
      <c r="AB8" s="482">
        <f t="shared" ref="AB8:AB44" si="2">Z8</f>
        <v>0</v>
      </c>
      <c r="AC8" s="483">
        <f t="shared" ref="AC8:AC44" si="3">AA8</f>
        <v>0</v>
      </c>
      <c r="AD8" s="484">
        <f t="shared" ref="AD8:AD44" si="4">AB8/E8*100</f>
        <v>0</v>
      </c>
      <c r="AE8" s="386">
        <f>'Ketersediaan Alat Peb-20'!J7</f>
        <v>0</v>
      </c>
      <c r="AF8" s="443"/>
      <c r="AG8" s="386">
        <f t="shared" ref="AG8:AG44" si="5">I8+M8+Q8+U8+Y8</f>
        <v>0</v>
      </c>
      <c r="AH8" s="443">
        <f t="shared" ref="AH8:AH44" si="6">AP8+AG8</f>
        <v>39.8</v>
      </c>
      <c r="AI8" s="537">
        <v>83.4</v>
      </c>
      <c r="AJ8" s="538"/>
      <c r="AK8" s="539"/>
      <c r="AL8" s="540"/>
      <c r="AN8">
        <v>0</v>
      </c>
      <c r="AO8" s="536">
        <v>159</v>
      </c>
      <c r="AP8" s="570">
        <v>39.8</v>
      </c>
      <c r="AQ8">
        <f t="shared" ref="AQ8:AQ15" si="7">IF(H8&gt;0,1,0)</f>
        <v>0</v>
      </c>
      <c r="AR8">
        <f t="shared" ref="AR8:AR15" si="8">IF(L8&gt;0,1,0)</f>
        <v>0</v>
      </c>
      <c r="AS8">
        <f t="shared" ref="AS8:AS15" si="9">IF(P8&gt;0,1,0)</f>
        <v>0</v>
      </c>
      <c r="AT8">
        <f t="shared" ref="AT8:AT15" si="10">IF(T8&gt;0,1,0)</f>
        <v>0</v>
      </c>
      <c r="AU8">
        <f t="shared" ref="AU8:AU15" si="11">IF(X8&gt;0,1,0)</f>
        <v>0</v>
      </c>
      <c r="AV8" s="536"/>
      <c r="AW8" s="536"/>
    </row>
    <row r="9" spans="2:49">
      <c r="B9" s="257"/>
      <c r="C9" s="36">
        <v>3</v>
      </c>
      <c r="D9" s="384" t="s">
        <v>35</v>
      </c>
      <c r="E9" s="385">
        <v>3435</v>
      </c>
      <c r="F9" s="386">
        <f>MI!BR9</f>
        <v>0</v>
      </c>
      <c r="G9" s="387">
        <f>MI!BS9</f>
        <v>0</v>
      </c>
      <c r="H9" s="387">
        <f>MI!BU9</f>
        <v>0</v>
      </c>
      <c r="I9" s="443">
        <f>MI!BT9</f>
        <v>0</v>
      </c>
      <c r="J9" s="386">
        <f>MII!BR9</f>
        <v>0</v>
      </c>
      <c r="K9" s="387">
        <f>MII!BS9</f>
        <v>0</v>
      </c>
      <c r="L9" s="387">
        <f>MII!BU9</f>
        <v>0</v>
      </c>
      <c r="M9" s="443">
        <f>MII!BT9</f>
        <v>0</v>
      </c>
      <c r="N9" s="386">
        <f>MIII!BR9</f>
        <v>0</v>
      </c>
      <c r="O9" s="387">
        <f>MIII!BS9</f>
        <v>0</v>
      </c>
      <c r="P9" s="387">
        <f>MIII!BU9</f>
        <v>0</v>
      </c>
      <c r="Q9" s="443">
        <f>MIII!BT9</f>
        <v>0</v>
      </c>
      <c r="R9" s="386">
        <f>MIV!BR9</f>
        <v>0</v>
      </c>
      <c r="S9" s="387">
        <f>MIV!BS9</f>
        <v>0</v>
      </c>
      <c r="T9" s="387">
        <f>MIV!BU9</f>
        <v>0</v>
      </c>
      <c r="U9" s="443">
        <f>MIV!BT9</f>
        <v>0</v>
      </c>
      <c r="V9" s="386">
        <f>MV!BR9</f>
        <v>0</v>
      </c>
      <c r="W9" s="387">
        <f>MV!BS9</f>
        <v>0</v>
      </c>
      <c r="X9" s="387">
        <f>MV!BU9</f>
        <v>0</v>
      </c>
      <c r="Y9" s="443">
        <f>MV!BT9</f>
        <v>0</v>
      </c>
      <c r="Z9" s="386">
        <f t="shared" si="0"/>
        <v>0</v>
      </c>
      <c r="AA9" s="443">
        <f t="shared" si="1"/>
        <v>0</v>
      </c>
      <c r="AB9" s="482">
        <f t="shared" si="2"/>
        <v>0</v>
      </c>
      <c r="AC9" s="483">
        <f t="shared" si="3"/>
        <v>0</v>
      </c>
      <c r="AD9" s="484">
        <f t="shared" si="4"/>
        <v>0</v>
      </c>
      <c r="AE9" s="386">
        <f>'Ketersediaan Alat Peb-20'!J8</f>
        <v>4</v>
      </c>
      <c r="AF9" s="443"/>
      <c r="AG9" s="386">
        <f t="shared" si="5"/>
        <v>0</v>
      </c>
      <c r="AH9" s="443">
        <f t="shared" si="6"/>
        <v>98.5</v>
      </c>
      <c r="AI9" s="537"/>
      <c r="AJ9" s="538"/>
      <c r="AK9" s="541" t="s">
        <v>109</v>
      </c>
      <c r="AL9" s="540"/>
      <c r="AN9">
        <v>500</v>
      </c>
      <c r="AO9">
        <v>394</v>
      </c>
      <c r="AP9">
        <v>98.5</v>
      </c>
      <c r="AQ9">
        <f t="shared" si="7"/>
        <v>0</v>
      </c>
      <c r="AR9">
        <f t="shared" si="8"/>
        <v>0</v>
      </c>
      <c r="AS9">
        <f t="shared" si="9"/>
        <v>0</v>
      </c>
      <c r="AT9">
        <f t="shared" si="10"/>
        <v>0</v>
      </c>
      <c r="AU9">
        <f t="shared" si="11"/>
        <v>0</v>
      </c>
      <c r="AV9" s="536"/>
      <c r="AW9" s="536"/>
    </row>
    <row r="10" spans="2:49">
      <c r="B10" s="257"/>
      <c r="C10" s="36">
        <v>4</v>
      </c>
      <c r="D10" s="384" t="s">
        <v>37</v>
      </c>
      <c r="E10" s="385">
        <v>2052</v>
      </c>
      <c r="F10" s="386">
        <f>MI!BR10</f>
        <v>0</v>
      </c>
      <c r="G10" s="387">
        <f>MI!BS10</f>
        <v>0</v>
      </c>
      <c r="H10" s="387">
        <f>MI!BU10</f>
        <v>0</v>
      </c>
      <c r="I10" s="443">
        <f>MI!BT10</f>
        <v>0</v>
      </c>
      <c r="J10" s="386">
        <f>MII!BR10</f>
        <v>0</v>
      </c>
      <c r="K10" s="387">
        <f>MII!BS10</f>
        <v>0</v>
      </c>
      <c r="L10" s="387">
        <f>MII!BU10</f>
        <v>0</v>
      </c>
      <c r="M10" s="443">
        <f>MII!BT10</f>
        <v>0</v>
      </c>
      <c r="N10" s="386">
        <f>MIII!BR10</f>
        <v>0</v>
      </c>
      <c r="O10" s="387">
        <f>MIII!BS10</f>
        <v>0</v>
      </c>
      <c r="P10" s="387">
        <f>MIII!BU10</f>
        <v>0</v>
      </c>
      <c r="Q10" s="443">
        <f>MIII!BT10</f>
        <v>0</v>
      </c>
      <c r="R10" s="386">
        <f>MIV!BR10</f>
        <v>0</v>
      </c>
      <c r="S10" s="387">
        <f>MIV!BS10</f>
        <v>0</v>
      </c>
      <c r="T10" s="387">
        <f>MIV!BU10</f>
        <v>0</v>
      </c>
      <c r="U10" s="443">
        <f>MIV!BT10</f>
        <v>0</v>
      </c>
      <c r="V10" s="386">
        <f>MV!BR10</f>
        <v>0</v>
      </c>
      <c r="W10" s="387">
        <f>MV!BS10</f>
        <v>0</v>
      </c>
      <c r="X10" s="387">
        <f>MV!BU10</f>
        <v>0</v>
      </c>
      <c r="Y10" s="443">
        <f>MV!BT10</f>
        <v>0</v>
      </c>
      <c r="Z10" s="386">
        <f t="shared" si="0"/>
        <v>0</v>
      </c>
      <c r="AA10" s="443">
        <f t="shared" si="1"/>
        <v>0</v>
      </c>
      <c r="AB10" s="482">
        <f t="shared" si="2"/>
        <v>0</v>
      </c>
      <c r="AC10" s="483">
        <f t="shared" si="3"/>
        <v>0</v>
      </c>
      <c r="AD10" s="484">
        <f t="shared" si="4"/>
        <v>0</v>
      </c>
      <c r="AE10" s="386">
        <f>'Ketersediaan Alat Peb-20'!J9</f>
        <v>0</v>
      </c>
      <c r="AF10" s="443"/>
      <c r="AG10" s="386">
        <f t="shared" si="5"/>
        <v>0</v>
      </c>
      <c r="AH10" s="443">
        <f t="shared" si="6"/>
        <v>0</v>
      </c>
      <c r="AI10" s="537"/>
      <c r="AJ10" s="538"/>
      <c r="AK10" s="539"/>
      <c r="AL10" s="540"/>
      <c r="AN10">
        <v>0</v>
      </c>
      <c r="AO10">
        <v>0</v>
      </c>
      <c r="AP10">
        <v>0</v>
      </c>
      <c r="AQ10">
        <f t="shared" si="7"/>
        <v>0</v>
      </c>
      <c r="AR10">
        <f t="shared" si="8"/>
        <v>0</v>
      </c>
      <c r="AS10">
        <f t="shared" si="9"/>
        <v>0</v>
      </c>
      <c r="AT10">
        <f t="shared" si="10"/>
        <v>0</v>
      </c>
      <c r="AU10">
        <f t="shared" si="11"/>
        <v>0</v>
      </c>
      <c r="AV10" s="536"/>
      <c r="AW10" s="536"/>
    </row>
    <row r="11" spans="2:49">
      <c r="B11" s="257"/>
      <c r="C11" s="36">
        <v>5</v>
      </c>
      <c r="D11" s="384" t="s">
        <v>38</v>
      </c>
      <c r="E11" s="385">
        <v>4952</v>
      </c>
      <c r="F11" s="386">
        <f>MI!BR11</f>
        <v>0</v>
      </c>
      <c r="G11" s="387">
        <f>MI!BS11</f>
        <v>0</v>
      </c>
      <c r="H11" s="387">
        <f>MI!BU11</f>
        <v>0</v>
      </c>
      <c r="I11" s="443">
        <f>MI!BT11</f>
        <v>0</v>
      </c>
      <c r="J11" s="386">
        <f>MII!BR11</f>
        <v>0</v>
      </c>
      <c r="K11" s="387">
        <f>MII!BS11</f>
        <v>0</v>
      </c>
      <c r="L11" s="387">
        <f>MII!BU11</f>
        <v>0</v>
      </c>
      <c r="M11" s="443">
        <f>MII!BT11</f>
        <v>0</v>
      </c>
      <c r="N11" s="386">
        <f>MIII!BR11</f>
        <v>0</v>
      </c>
      <c r="O11" s="387">
        <f>MIII!BS11</f>
        <v>0</v>
      </c>
      <c r="P11" s="387">
        <f>MIII!BU11</f>
        <v>0</v>
      </c>
      <c r="Q11" s="443">
        <f>MIII!BT11</f>
        <v>0</v>
      </c>
      <c r="R11" s="386">
        <f>MIV!BR11</f>
        <v>0</v>
      </c>
      <c r="S11" s="387">
        <f>MIV!BS11</f>
        <v>0</v>
      </c>
      <c r="T11" s="387">
        <f>MIV!BU11</f>
        <v>0</v>
      </c>
      <c r="U11" s="443">
        <f>MIV!BT11</f>
        <v>0</v>
      </c>
      <c r="V11" s="386">
        <f>MV!BR11</f>
        <v>0</v>
      </c>
      <c r="W11" s="387">
        <f>MV!BS11</f>
        <v>0</v>
      </c>
      <c r="X11" s="387">
        <f>MV!BU11</f>
        <v>0</v>
      </c>
      <c r="Y11" s="443">
        <f>MV!BT11</f>
        <v>0</v>
      </c>
      <c r="Z11" s="386">
        <f t="shared" si="0"/>
        <v>0</v>
      </c>
      <c r="AA11" s="443">
        <f t="shared" si="1"/>
        <v>0</v>
      </c>
      <c r="AB11" s="482">
        <f t="shared" si="2"/>
        <v>0</v>
      </c>
      <c r="AC11" s="483">
        <f t="shared" si="3"/>
        <v>0</v>
      </c>
      <c r="AD11" s="484">
        <f t="shared" si="4"/>
        <v>0</v>
      </c>
      <c r="AE11" s="386">
        <f>'Ketersediaan Alat Peb-20'!J10</f>
        <v>0</v>
      </c>
      <c r="AF11" s="443"/>
      <c r="AG11" s="386">
        <f t="shared" si="5"/>
        <v>0</v>
      </c>
      <c r="AH11" s="443">
        <f t="shared" si="6"/>
        <v>0</v>
      </c>
      <c r="AI11" s="537">
        <v>112.9</v>
      </c>
      <c r="AJ11" s="538"/>
      <c r="AK11" s="539"/>
      <c r="AL11" s="540"/>
      <c r="AN11">
        <v>0</v>
      </c>
      <c r="AO11">
        <v>0</v>
      </c>
      <c r="AP11">
        <v>0</v>
      </c>
      <c r="AQ11">
        <f t="shared" si="7"/>
        <v>0</v>
      </c>
      <c r="AR11">
        <f t="shared" si="8"/>
        <v>0</v>
      </c>
      <c r="AS11">
        <f t="shared" si="9"/>
        <v>0</v>
      </c>
      <c r="AT11">
        <f t="shared" si="10"/>
        <v>0</v>
      </c>
      <c r="AU11">
        <f t="shared" si="11"/>
        <v>0</v>
      </c>
      <c r="AV11" s="536"/>
      <c r="AW11" s="536"/>
    </row>
    <row r="12" spans="2:49">
      <c r="B12" s="257"/>
      <c r="C12" s="36">
        <v>6</v>
      </c>
      <c r="D12" s="384" t="s">
        <v>39</v>
      </c>
      <c r="E12" s="385">
        <v>7125</v>
      </c>
      <c r="F12" s="386">
        <f>MI!BR12</f>
        <v>0</v>
      </c>
      <c r="G12" s="387">
        <f>MI!BS12</f>
        <v>0</v>
      </c>
      <c r="H12" s="387">
        <f>MI!BU12</f>
        <v>0</v>
      </c>
      <c r="I12" s="443">
        <f>MI!BT12</f>
        <v>0</v>
      </c>
      <c r="J12" s="386">
        <f>MII!BR12</f>
        <v>0</v>
      </c>
      <c r="K12" s="387">
        <f>MII!BS12</f>
        <v>0</v>
      </c>
      <c r="L12" s="387">
        <f>MII!BU12</f>
        <v>0</v>
      </c>
      <c r="M12" s="443">
        <f>MII!BT12</f>
        <v>0</v>
      </c>
      <c r="N12" s="386">
        <f>MIII!BR12</f>
        <v>0</v>
      </c>
      <c r="O12" s="387">
        <f>MIII!BS12</f>
        <v>0</v>
      </c>
      <c r="P12" s="387">
        <f>MIII!BU12</f>
        <v>0</v>
      </c>
      <c r="Q12" s="443">
        <f>MIII!BT12</f>
        <v>0</v>
      </c>
      <c r="R12" s="386">
        <f>MIV!BR12</f>
        <v>0</v>
      </c>
      <c r="S12" s="387">
        <f>MIV!BS12</f>
        <v>0</v>
      </c>
      <c r="T12" s="387">
        <f>MIV!BU12</f>
        <v>0</v>
      </c>
      <c r="U12" s="443">
        <f>MIV!BT12</f>
        <v>0</v>
      </c>
      <c r="V12" s="386">
        <f>MV!BR12</f>
        <v>0</v>
      </c>
      <c r="W12" s="387">
        <f>MV!BS12</f>
        <v>0</v>
      </c>
      <c r="X12" s="387">
        <f>MV!BU12</f>
        <v>0</v>
      </c>
      <c r="Y12" s="443">
        <f>MV!BT12</f>
        <v>0</v>
      </c>
      <c r="Z12" s="386">
        <f t="shared" si="0"/>
        <v>0</v>
      </c>
      <c r="AA12" s="443">
        <f t="shared" si="1"/>
        <v>0</v>
      </c>
      <c r="AB12" s="482">
        <f t="shared" si="2"/>
        <v>0</v>
      </c>
      <c r="AC12" s="483">
        <f t="shared" si="3"/>
        <v>0</v>
      </c>
      <c r="AD12" s="484">
        <f t="shared" si="4"/>
        <v>0</v>
      </c>
      <c r="AE12" s="386">
        <f>'Ketersediaan Alat Peb-20'!J11</f>
        <v>0</v>
      </c>
      <c r="AF12" s="443"/>
      <c r="AG12" s="386">
        <f t="shared" si="5"/>
        <v>0</v>
      </c>
      <c r="AH12" s="443">
        <f t="shared" si="6"/>
        <v>0</v>
      </c>
      <c r="AI12" s="537"/>
      <c r="AJ12" s="538"/>
      <c r="AK12" s="539"/>
      <c r="AL12" s="540"/>
      <c r="AN12">
        <v>0</v>
      </c>
      <c r="AO12">
        <v>0</v>
      </c>
      <c r="AP12">
        <v>0</v>
      </c>
      <c r="AQ12">
        <f t="shared" si="7"/>
        <v>0</v>
      </c>
      <c r="AR12">
        <f t="shared" si="8"/>
        <v>0</v>
      </c>
      <c r="AS12">
        <f t="shared" si="9"/>
        <v>0</v>
      </c>
      <c r="AT12">
        <f t="shared" si="10"/>
        <v>0</v>
      </c>
      <c r="AU12">
        <f t="shared" si="11"/>
        <v>0</v>
      </c>
      <c r="AV12" s="536"/>
      <c r="AW12" s="536"/>
    </row>
    <row r="13" spans="2:49">
      <c r="B13" s="257"/>
      <c r="C13" s="262">
        <v>7</v>
      </c>
      <c r="D13" s="380" t="s">
        <v>40</v>
      </c>
      <c r="E13" s="381">
        <v>2675.17</v>
      </c>
      <c r="F13" s="386">
        <f>MI!BR13</f>
        <v>0</v>
      </c>
      <c r="G13" s="387">
        <f>MI!BS13</f>
        <v>0</v>
      </c>
      <c r="H13" s="387">
        <f>MI!BU13</f>
        <v>0</v>
      </c>
      <c r="I13" s="443">
        <f>MI!BT13</f>
        <v>0</v>
      </c>
      <c r="J13" s="386">
        <f>MII!BR13</f>
        <v>0</v>
      </c>
      <c r="K13" s="387">
        <f>MII!BS13</f>
        <v>0</v>
      </c>
      <c r="L13" s="387">
        <f>MII!BU13</f>
        <v>0</v>
      </c>
      <c r="M13" s="443">
        <f>MII!BT13</f>
        <v>0</v>
      </c>
      <c r="N13" s="386">
        <f>MIII!BR13</f>
        <v>0</v>
      </c>
      <c r="O13" s="387">
        <f>MIII!BS13</f>
        <v>0</v>
      </c>
      <c r="P13" s="387">
        <f>MIII!BU13</f>
        <v>0</v>
      </c>
      <c r="Q13" s="443">
        <f>MIII!BT13</f>
        <v>0</v>
      </c>
      <c r="R13" s="386">
        <f>MIV!BR13</f>
        <v>0</v>
      </c>
      <c r="S13" s="387">
        <f>MIV!BS13</f>
        <v>0</v>
      </c>
      <c r="T13" s="387">
        <f>MIV!BU13</f>
        <v>0</v>
      </c>
      <c r="U13" s="443">
        <f>MIV!BT13</f>
        <v>0</v>
      </c>
      <c r="V13" s="386">
        <f>MV!BR13</f>
        <v>0</v>
      </c>
      <c r="W13" s="387">
        <f>MV!BS13</f>
        <v>0</v>
      </c>
      <c r="X13" s="387">
        <f>MV!BU13</f>
        <v>0</v>
      </c>
      <c r="Y13" s="443">
        <f>MV!BT13</f>
        <v>0</v>
      </c>
      <c r="Z13" s="480">
        <f t="shared" si="0"/>
        <v>0</v>
      </c>
      <c r="AA13" s="485">
        <f t="shared" si="1"/>
        <v>0</v>
      </c>
      <c r="AB13" s="482">
        <f t="shared" si="2"/>
        <v>0</v>
      </c>
      <c r="AC13" s="483">
        <f t="shared" si="3"/>
        <v>0</v>
      </c>
      <c r="AD13" s="484">
        <f t="shared" si="4"/>
        <v>0</v>
      </c>
      <c r="AE13" s="386">
        <f>'Ketersediaan Alat Peb-20'!J12</f>
        <v>1</v>
      </c>
      <c r="AF13" s="443"/>
      <c r="AG13" s="386">
        <f t="shared" si="5"/>
        <v>0</v>
      </c>
      <c r="AH13" s="443">
        <f t="shared" si="6"/>
        <v>67.25</v>
      </c>
      <c r="AI13" s="537"/>
      <c r="AJ13" s="538"/>
      <c r="AK13" s="539"/>
      <c r="AL13" s="540"/>
      <c r="AN13" s="536">
        <v>153</v>
      </c>
      <c r="AO13">
        <v>269</v>
      </c>
      <c r="AP13">
        <v>67.25</v>
      </c>
      <c r="AQ13">
        <f t="shared" si="7"/>
        <v>0</v>
      </c>
      <c r="AR13">
        <f t="shared" si="8"/>
        <v>0</v>
      </c>
      <c r="AS13">
        <f t="shared" si="9"/>
        <v>0</v>
      </c>
      <c r="AT13">
        <f t="shared" si="10"/>
        <v>0</v>
      </c>
      <c r="AU13">
        <f t="shared" si="11"/>
        <v>0</v>
      </c>
      <c r="AV13" s="536"/>
      <c r="AW13" s="536"/>
    </row>
    <row r="14" s="356" customFormat="1" spans="2:49">
      <c r="B14" s="257"/>
      <c r="C14" s="388">
        <v>8</v>
      </c>
      <c r="D14" s="389" t="s">
        <v>41</v>
      </c>
      <c r="E14" s="390">
        <v>2206</v>
      </c>
      <c r="F14" s="391">
        <f>MI!BR14</f>
        <v>0</v>
      </c>
      <c r="G14" s="392">
        <f>MI!BS14</f>
        <v>0</v>
      </c>
      <c r="H14" s="392">
        <f>MI!BU14</f>
        <v>0</v>
      </c>
      <c r="I14" s="444">
        <f>MI!BT14</f>
        <v>0</v>
      </c>
      <c r="J14" s="391">
        <f>MII!BR14</f>
        <v>0</v>
      </c>
      <c r="K14" s="392">
        <f>MII!BS14</f>
        <v>0</v>
      </c>
      <c r="L14" s="392">
        <f>MII!BU14</f>
        <v>0</v>
      </c>
      <c r="M14" s="444">
        <f>MII!BT14</f>
        <v>0</v>
      </c>
      <c r="N14" s="391">
        <f>MIII!BR14</f>
        <v>0</v>
      </c>
      <c r="O14" s="392">
        <f>MIII!BS14</f>
        <v>0</v>
      </c>
      <c r="P14" s="392">
        <f>MIII!BU14</f>
        <v>0</v>
      </c>
      <c r="Q14" s="444">
        <f>MIII!BT14</f>
        <v>0</v>
      </c>
      <c r="R14" s="391">
        <f>MIV!BR14</f>
        <v>0</v>
      </c>
      <c r="S14" s="392">
        <f>MIV!BS14</f>
        <v>0</v>
      </c>
      <c r="T14" s="392">
        <f>MIV!BU14</f>
        <v>0</v>
      </c>
      <c r="U14" s="444">
        <f>MIV!BT14</f>
        <v>0</v>
      </c>
      <c r="V14" s="391">
        <f>MV!BR14</f>
        <v>0</v>
      </c>
      <c r="W14" s="392">
        <f>MV!BS14</f>
        <v>0</v>
      </c>
      <c r="X14" s="392">
        <f>MV!BU14</f>
        <v>0</v>
      </c>
      <c r="Y14" s="444">
        <f>MV!BT14</f>
        <v>0</v>
      </c>
      <c r="Z14" s="391">
        <f t="shared" si="0"/>
        <v>0</v>
      </c>
      <c r="AA14" s="444">
        <f t="shared" si="1"/>
        <v>0</v>
      </c>
      <c r="AB14" s="486">
        <f t="shared" si="2"/>
        <v>0</v>
      </c>
      <c r="AC14" s="487">
        <f t="shared" si="3"/>
        <v>0</v>
      </c>
      <c r="AD14" s="488">
        <f t="shared" si="4"/>
        <v>0</v>
      </c>
      <c r="AE14" s="391">
        <f>'Ketersediaan Alat Peb-20'!J13</f>
        <v>0</v>
      </c>
      <c r="AF14" s="444"/>
      <c r="AG14" s="391">
        <f t="shared" si="5"/>
        <v>0</v>
      </c>
      <c r="AH14" s="444">
        <f t="shared" si="6"/>
        <v>0</v>
      </c>
      <c r="AI14" s="542"/>
      <c r="AJ14" s="543"/>
      <c r="AK14" s="542"/>
      <c r="AL14" s="544"/>
      <c r="AN14" s="356">
        <v>0</v>
      </c>
      <c r="AO14" s="356">
        <v>0</v>
      </c>
      <c r="AP14" s="356">
        <v>0</v>
      </c>
      <c r="AQ14">
        <f t="shared" si="7"/>
        <v>0</v>
      </c>
      <c r="AR14" s="356">
        <f t="shared" si="8"/>
        <v>0</v>
      </c>
      <c r="AS14" s="356">
        <f t="shared" si="9"/>
        <v>0</v>
      </c>
      <c r="AT14" s="356">
        <f t="shared" si="10"/>
        <v>0</v>
      </c>
      <c r="AU14" s="356">
        <f t="shared" si="11"/>
        <v>0</v>
      </c>
      <c r="AV14" s="536"/>
      <c r="AW14" s="536"/>
    </row>
    <row r="15" ht="15.75" spans="2:49">
      <c r="B15" s="261"/>
      <c r="C15" s="36">
        <v>9</v>
      </c>
      <c r="D15" s="384" t="s">
        <v>42</v>
      </c>
      <c r="E15" s="393">
        <v>1832</v>
      </c>
      <c r="F15" s="394">
        <f>MI!BR15</f>
        <v>0</v>
      </c>
      <c r="G15" s="395">
        <f>MI!BS15</f>
        <v>0</v>
      </c>
      <c r="H15" s="395">
        <f>MI!BU15</f>
        <v>0</v>
      </c>
      <c r="I15" s="445">
        <f>MI!BT15</f>
        <v>0</v>
      </c>
      <c r="J15" s="394">
        <f>MII!BR15</f>
        <v>0</v>
      </c>
      <c r="K15" s="395">
        <f>MII!BS15</f>
        <v>0</v>
      </c>
      <c r="L15" s="395">
        <f>MII!BU15</f>
        <v>0</v>
      </c>
      <c r="M15" s="445">
        <f>MII!BT15</f>
        <v>0</v>
      </c>
      <c r="N15" s="394">
        <f>MIII!BR15</f>
        <v>0</v>
      </c>
      <c r="O15" s="395">
        <f>MIII!BS15</f>
        <v>0</v>
      </c>
      <c r="P15" s="395">
        <f>MIII!BU15</f>
        <v>0</v>
      </c>
      <c r="Q15" s="445">
        <f>MIII!BT15</f>
        <v>0</v>
      </c>
      <c r="R15" s="394">
        <f>MIV!BR15</f>
        <v>0</v>
      </c>
      <c r="S15" s="395">
        <f>MIV!BS15</f>
        <v>0</v>
      </c>
      <c r="T15" s="395">
        <f>MIV!BU15</f>
        <v>0</v>
      </c>
      <c r="U15" s="445">
        <f>MIV!BT15</f>
        <v>0</v>
      </c>
      <c r="V15" s="394">
        <f>MV!BR15</f>
        <v>0</v>
      </c>
      <c r="W15" s="395">
        <f>MV!BS15</f>
        <v>0</v>
      </c>
      <c r="X15" s="395">
        <f>MV!BU15</f>
        <v>0</v>
      </c>
      <c r="Y15" s="445">
        <f>MV!BT15</f>
        <v>0</v>
      </c>
      <c r="Z15" s="394">
        <f t="shared" si="0"/>
        <v>0</v>
      </c>
      <c r="AA15" s="445">
        <f t="shared" si="1"/>
        <v>0</v>
      </c>
      <c r="AB15" s="489">
        <f t="shared" si="2"/>
        <v>0</v>
      </c>
      <c r="AC15" s="490">
        <f t="shared" si="3"/>
        <v>0</v>
      </c>
      <c r="AD15" s="491">
        <f t="shared" si="4"/>
        <v>0</v>
      </c>
      <c r="AE15" s="394">
        <f>'Ketersediaan Alat Peb-20'!J14</f>
        <v>0</v>
      </c>
      <c r="AF15" s="445"/>
      <c r="AG15" s="394">
        <f t="shared" si="5"/>
        <v>0</v>
      </c>
      <c r="AH15" s="445">
        <f t="shared" si="6"/>
        <v>0</v>
      </c>
      <c r="AI15" s="545"/>
      <c r="AJ15" s="546"/>
      <c r="AK15" s="547"/>
      <c r="AL15" s="548"/>
      <c r="AN15">
        <v>0</v>
      </c>
      <c r="AO15">
        <v>0</v>
      </c>
      <c r="AP15">
        <v>0</v>
      </c>
      <c r="AQ15">
        <f t="shared" si="7"/>
        <v>0</v>
      </c>
      <c r="AR15">
        <f t="shared" si="8"/>
        <v>0</v>
      </c>
      <c r="AS15">
        <f t="shared" si="9"/>
        <v>0</v>
      </c>
      <c r="AT15">
        <f t="shared" si="10"/>
        <v>0</v>
      </c>
      <c r="AU15">
        <f t="shared" si="11"/>
        <v>0</v>
      </c>
      <c r="AV15" s="536"/>
      <c r="AW15" s="536"/>
    </row>
    <row r="16" ht="15.75" spans="2:49">
      <c r="B16" s="267"/>
      <c r="C16" s="267"/>
      <c r="D16" s="396" t="s">
        <v>43</v>
      </c>
      <c r="E16" s="397">
        <f>SUM(E7:E15)</f>
        <v>32043.67</v>
      </c>
      <c r="F16" s="398">
        <f>MI!BR16</f>
        <v>0</v>
      </c>
      <c r="G16" s="399">
        <f>MI!BS16</f>
        <v>0</v>
      </c>
      <c r="H16" s="399">
        <f>MI!BU16</f>
        <v>0</v>
      </c>
      <c r="I16" s="446">
        <f>MI!BT16</f>
        <v>0</v>
      </c>
      <c r="J16" s="398">
        <f>MII!BR16</f>
        <v>0</v>
      </c>
      <c r="K16" s="399">
        <f>MII!BS16</f>
        <v>0</v>
      </c>
      <c r="L16" s="399">
        <f>MII!BU16</f>
        <v>0</v>
      </c>
      <c r="M16" s="446">
        <f>MII!BT16</f>
        <v>0</v>
      </c>
      <c r="N16" s="398">
        <f>MIII!BR16</f>
        <v>0</v>
      </c>
      <c r="O16" s="399">
        <f>MIII!BS16</f>
        <v>0</v>
      </c>
      <c r="P16" s="399">
        <f>MIII!BU16</f>
        <v>0</v>
      </c>
      <c r="Q16" s="446">
        <f>MIII!BT16</f>
        <v>0</v>
      </c>
      <c r="R16" s="398">
        <f>MIV!BR16</f>
        <v>0</v>
      </c>
      <c r="S16" s="399">
        <f>MIV!BS16</f>
        <v>0</v>
      </c>
      <c r="T16" s="399">
        <f>MIV!BU16</f>
        <v>0</v>
      </c>
      <c r="U16" s="446">
        <f>MIV!BT16</f>
        <v>0</v>
      </c>
      <c r="V16" s="398">
        <f>MV!BR16</f>
        <v>0</v>
      </c>
      <c r="W16" s="399">
        <f>MV!BS16</f>
        <v>0</v>
      </c>
      <c r="X16" s="399">
        <f>MV!BU16</f>
        <v>0</v>
      </c>
      <c r="Y16" s="446">
        <f>MV!BT16</f>
        <v>0</v>
      </c>
      <c r="Z16" s="398">
        <f t="shared" ref="Z16:AA16" si="12">SUM(Z7:Z15)</f>
        <v>0</v>
      </c>
      <c r="AA16" s="446">
        <f t="shared" si="12"/>
        <v>0</v>
      </c>
      <c r="AB16" s="492">
        <f t="shared" si="2"/>
        <v>0</v>
      </c>
      <c r="AC16" s="493">
        <f t="shared" si="3"/>
        <v>0</v>
      </c>
      <c r="AD16" s="494">
        <f t="shared" si="4"/>
        <v>0</v>
      </c>
      <c r="AE16" s="495">
        <f>'Ketersediaan Alat Peb-20'!J15</f>
        <v>7</v>
      </c>
      <c r="AF16" s="446"/>
      <c r="AG16" s="398">
        <f t="shared" si="5"/>
        <v>0</v>
      </c>
      <c r="AH16" s="446">
        <f t="shared" si="6"/>
        <v>280.55</v>
      </c>
      <c r="AI16" s="549">
        <f>SUM(AI7:AI15)</f>
        <v>196.3</v>
      </c>
      <c r="AJ16" s="550">
        <f>SUM(AJ7:AJ15)</f>
        <v>0</v>
      </c>
      <c r="AK16" s="551"/>
      <c r="AL16" s="552"/>
      <c r="AN16" s="553">
        <v>908</v>
      </c>
      <c r="AO16" s="553">
        <v>1122</v>
      </c>
      <c r="AP16" s="553">
        <v>280.55</v>
      </c>
      <c r="AQ16">
        <f t="shared" ref="AQ16:AU16" si="13">SUM(AQ7:AQ15)</f>
        <v>0</v>
      </c>
      <c r="AR16">
        <f t="shared" si="13"/>
        <v>0</v>
      </c>
      <c r="AS16">
        <f t="shared" si="13"/>
        <v>0</v>
      </c>
      <c r="AT16">
        <f t="shared" si="13"/>
        <v>0</v>
      </c>
      <c r="AU16">
        <f t="shared" si="13"/>
        <v>0</v>
      </c>
      <c r="AV16" s="536"/>
      <c r="AW16" s="536"/>
    </row>
    <row r="17" spans="2:49">
      <c r="B17" s="252" t="s">
        <v>44</v>
      </c>
      <c r="C17" s="253">
        <v>10</v>
      </c>
      <c r="D17" s="380" t="s">
        <v>45</v>
      </c>
      <c r="E17" s="400">
        <v>3854</v>
      </c>
      <c r="F17" s="382">
        <f>MI!BR17</f>
        <v>0</v>
      </c>
      <c r="G17" s="383">
        <f>MI!BS17</f>
        <v>0</v>
      </c>
      <c r="H17" s="383">
        <f>MI!BU17</f>
        <v>0</v>
      </c>
      <c r="I17" s="442">
        <f>MI!BT17</f>
        <v>0</v>
      </c>
      <c r="J17" s="382">
        <f>MII!BR17</f>
        <v>0</v>
      </c>
      <c r="K17" s="383">
        <f>MII!BS17</f>
        <v>0</v>
      </c>
      <c r="L17" s="383">
        <f>MII!BU17</f>
        <v>0</v>
      </c>
      <c r="M17" s="442">
        <f>MII!BT17</f>
        <v>0</v>
      </c>
      <c r="N17" s="382">
        <f>MIII!BR17</f>
        <v>0</v>
      </c>
      <c r="O17" s="383">
        <f>MIII!BS17</f>
        <v>0</v>
      </c>
      <c r="P17" s="383">
        <f>MIII!BU17</f>
        <v>0</v>
      </c>
      <c r="Q17" s="442">
        <f>MIII!BT17</f>
        <v>0</v>
      </c>
      <c r="R17" s="382">
        <f>MIV!BR17</f>
        <v>0</v>
      </c>
      <c r="S17" s="383">
        <f>MIV!BS17</f>
        <v>0</v>
      </c>
      <c r="T17" s="383">
        <f>MIV!BU17</f>
        <v>0</v>
      </c>
      <c r="U17" s="442">
        <f>MIV!BT17</f>
        <v>0</v>
      </c>
      <c r="V17" s="382">
        <f>MV!BR17</f>
        <v>0</v>
      </c>
      <c r="W17" s="383">
        <f>MV!BS17</f>
        <v>0</v>
      </c>
      <c r="X17" s="383">
        <f>MV!BU17</f>
        <v>0</v>
      </c>
      <c r="Y17" s="442">
        <f>MV!BT17</f>
        <v>0</v>
      </c>
      <c r="Z17" s="382">
        <f t="shared" ref="Z17:Z21" si="14">F17+J17+N17+R17+V17</f>
        <v>0</v>
      </c>
      <c r="AA17" s="442">
        <f t="shared" ref="AA17:AA21" si="15">G17+K17+O17+S17+W17</f>
        <v>0</v>
      </c>
      <c r="AB17" s="477">
        <f t="shared" si="2"/>
        <v>0</v>
      </c>
      <c r="AC17" s="478">
        <f t="shared" si="3"/>
        <v>0</v>
      </c>
      <c r="AD17" s="479">
        <f t="shared" si="4"/>
        <v>0</v>
      </c>
      <c r="AE17" s="382">
        <f>'Ketersediaan Alat Peb-20'!J16</f>
        <v>1</v>
      </c>
      <c r="AF17" s="442"/>
      <c r="AG17" s="382">
        <f t="shared" si="5"/>
        <v>0</v>
      </c>
      <c r="AH17" s="442">
        <f t="shared" si="6"/>
        <v>0</v>
      </c>
      <c r="AI17" s="532">
        <v>6.67</v>
      </c>
      <c r="AJ17" s="533">
        <v>0</v>
      </c>
      <c r="AK17" s="554" t="s">
        <v>110</v>
      </c>
      <c r="AL17" s="535"/>
      <c r="AN17">
        <v>0</v>
      </c>
      <c r="AO17">
        <v>0</v>
      </c>
      <c r="AP17">
        <v>0</v>
      </c>
      <c r="AQ17">
        <f t="shared" ref="AQ17:AQ22" si="16">IF(H17&gt;0,1,0)</f>
        <v>0</v>
      </c>
      <c r="AR17">
        <f t="shared" ref="AR17:AR22" si="17">IF(L17&gt;0,1,0)</f>
        <v>0</v>
      </c>
      <c r="AS17">
        <f t="shared" ref="AS17:AS22" si="18">IF(P17&gt;0,1,0)</f>
        <v>0</v>
      </c>
      <c r="AT17">
        <f t="shared" ref="AT17:AT22" si="19">IF(T17&gt;0,1,0)</f>
        <v>0</v>
      </c>
      <c r="AU17">
        <f t="shared" ref="AU17:AU22" si="20">IF(X17&gt;0,1,0)</f>
        <v>0</v>
      </c>
      <c r="AV17" s="536"/>
      <c r="AW17" s="536"/>
    </row>
    <row r="18" spans="2:49">
      <c r="B18" s="257"/>
      <c r="C18" s="36">
        <v>11</v>
      </c>
      <c r="D18" s="384" t="s">
        <v>47</v>
      </c>
      <c r="E18" s="401">
        <v>3142</v>
      </c>
      <c r="F18" s="386">
        <f>MI!BR18</f>
        <v>0</v>
      </c>
      <c r="G18" s="387">
        <f>MI!BS18</f>
        <v>0</v>
      </c>
      <c r="H18" s="387">
        <f>MI!BU18</f>
        <v>0</v>
      </c>
      <c r="I18" s="443">
        <f>MI!BT18</f>
        <v>0</v>
      </c>
      <c r="J18" s="386">
        <f>MII!BR18</f>
        <v>0</v>
      </c>
      <c r="K18" s="387">
        <f>MII!BS18</f>
        <v>0</v>
      </c>
      <c r="L18" s="447">
        <f>MII!BU18</f>
        <v>0</v>
      </c>
      <c r="M18" s="443">
        <f>MII!BT18</f>
        <v>0</v>
      </c>
      <c r="N18" s="386">
        <f>MIII!BR18</f>
        <v>0</v>
      </c>
      <c r="O18" s="387">
        <f>MIII!BS18</f>
        <v>0</v>
      </c>
      <c r="P18" s="387">
        <f>MIII!BU18</f>
        <v>0</v>
      </c>
      <c r="Q18" s="443">
        <f>MIII!BT18</f>
        <v>0</v>
      </c>
      <c r="R18" s="386">
        <f>MIV!BR18</f>
        <v>0</v>
      </c>
      <c r="S18" s="387">
        <f>MIV!BS18</f>
        <v>0</v>
      </c>
      <c r="T18" s="387">
        <f>MIV!BU18</f>
        <v>0</v>
      </c>
      <c r="U18" s="443">
        <f>MIV!BT18</f>
        <v>0</v>
      </c>
      <c r="V18" s="386">
        <f>MV!BR18</f>
        <v>0</v>
      </c>
      <c r="W18" s="387">
        <f>MV!BS18</f>
        <v>0</v>
      </c>
      <c r="X18" s="387">
        <f>MV!BU18</f>
        <v>0</v>
      </c>
      <c r="Y18" s="443">
        <f>MV!BT18</f>
        <v>0</v>
      </c>
      <c r="Z18" s="386">
        <f t="shared" si="14"/>
        <v>0</v>
      </c>
      <c r="AA18" s="443">
        <f t="shared" si="15"/>
        <v>0</v>
      </c>
      <c r="AB18" s="482">
        <f t="shared" si="2"/>
        <v>0</v>
      </c>
      <c r="AC18" s="483">
        <f t="shared" si="3"/>
        <v>0</v>
      </c>
      <c r="AD18" s="484">
        <f t="shared" si="4"/>
        <v>0</v>
      </c>
      <c r="AE18" s="386">
        <f>'Ketersediaan Alat Peb-20'!J17</f>
        <v>2</v>
      </c>
      <c r="AF18" s="443"/>
      <c r="AG18" s="386">
        <f t="shared" si="5"/>
        <v>0</v>
      </c>
      <c r="AH18" s="443">
        <f t="shared" si="6"/>
        <v>61.75</v>
      </c>
      <c r="AI18" s="537">
        <v>207.9</v>
      </c>
      <c r="AJ18" s="538">
        <v>0</v>
      </c>
      <c r="AK18" s="541" t="s">
        <v>109</v>
      </c>
      <c r="AL18" s="540"/>
      <c r="AN18" s="536">
        <v>247</v>
      </c>
      <c r="AO18">
        <v>247</v>
      </c>
      <c r="AP18">
        <v>61.75</v>
      </c>
      <c r="AQ18">
        <f t="shared" si="16"/>
        <v>0</v>
      </c>
      <c r="AR18">
        <f t="shared" si="17"/>
        <v>0</v>
      </c>
      <c r="AS18">
        <f t="shared" si="18"/>
        <v>0</v>
      </c>
      <c r="AT18">
        <f t="shared" si="19"/>
        <v>0</v>
      </c>
      <c r="AU18">
        <f t="shared" si="20"/>
        <v>0</v>
      </c>
      <c r="AV18" s="536"/>
      <c r="AW18" s="536"/>
    </row>
    <row r="19" spans="2:49">
      <c r="B19" s="257"/>
      <c r="C19" s="36">
        <v>12</v>
      </c>
      <c r="D19" s="384" t="s">
        <v>48</v>
      </c>
      <c r="E19" s="401">
        <v>6520</v>
      </c>
      <c r="F19" s="386">
        <f>MI!BR19</f>
        <v>0</v>
      </c>
      <c r="G19" s="387">
        <f>MI!BS19</f>
        <v>0</v>
      </c>
      <c r="H19" s="387">
        <f>MI!BU19</f>
        <v>0</v>
      </c>
      <c r="I19" s="443">
        <f>MI!BT19</f>
        <v>0</v>
      </c>
      <c r="J19" s="386">
        <f>MII!BR19</f>
        <v>0</v>
      </c>
      <c r="K19" s="387">
        <f>MII!BS19</f>
        <v>0</v>
      </c>
      <c r="L19" s="387">
        <f>MII!BU19</f>
        <v>0</v>
      </c>
      <c r="M19" s="443">
        <f>MII!BT19</f>
        <v>0</v>
      </c>
      <c r="N19" s="386">
        <f>MIII!BR19</f>
        <v>0</v>
      </c>
      <c r="O19" s="387">
        <f>MIII!BS19</f>
        <v>0</v>
      </c>
      <c r="P19" s="387">
        <f>MIII!BU19</f>
        <v>0</v>
      </c>
      <c r="Q19" s="443">
        <f>MIII!BT19</f>
        <v>0</v>
      </c>
      <c r="R19" s="386">
        <f>MIV!BR19</f>
        <v>0</v>
      </c>
      <c r="S19" s="387">
        <f>MIV!BS19</f>
        <v>0</v>
      </c>
      <c r="T19" s="387">
        <f>MIV!BU19</f>
        <v>0</v>
      </c>
      <c r="U19" s="443">
        <f>MIV!BT19</f>
        <v>0</v>
      </c>
      <c r="V19" s="386">
        <f>MV!BR19</f>
        <v>0</v>
      </c>
      <c r="W19" s="387">
        <f>MV!BS19</f>
        <v>0</v>
      </c>
      <c r="X19" s="387">
        <f>MV!BU19</f>
        <v>0</v>
      </c>
      <c r="Y19" s="443">
        <f>MV!BT19</f>
        <v>0</v>
      </c>
      <c r="Z19" s="386">
        <f t="shared" si="14"/>
        <v>0</v>
      </c>
      <c r="AA19" s="443">
        <f t="shared" si="15"/>
        <v>0</v>
      </c>
      <c r="AB19" s="482">
        <f t="shared" si="2"/>
        <v>0</v>
      </c>
      <c r="AC19" s="483">
        <f t="shared" si="3"/>
        <v>0</v>
      </c>
      <c r="AD19" s="484">
        <f t="shared" si="4"/>
        <v>0</v>
      </c>
      <c r="AE19" s="386">
        <f>'Ketersediaan Alat Peb-20'!J18</f>
        <v>3</v>
      </c>
      <c r="AF19" s="443"/>
      <c r="AG19" s="386">
        <f t="shared" si="5"/>
        <v>0</v>
      </c>
      <c r="AH19" s="443">
        <f t="shared" si="6"/>
        <v>152.5</v>
      </c>
      <c r="AI19" s="537">
        <v>47.95</v>
      </c>
      <c r="AJ19" s="538">
        <v>0</v>
      </c>
      <c r="AK19" s="541" t="s">
        <v>109</v>
      </c>
      <c r="AL19" s="540"/>
      <c r="AN19">
        <v>486</v>
      </c>
      <c r="AO19">
        <v>610</v>
      </c>
      <c r="AP19">
        <v>152.5</v>
      </c>
      <c r="AQ19">
        <f t="shared" si="16"/>
        <v>0</v>
      </c>
      <c r="AR19">
        <f t="shared" si="17"/>
        <v>0</v>
      </c>
      <c r="AS19">
        <f t="shared" si="18"/>
        <v>0</v>
      </c>
      <c r="AT19">
        <f t="shared" si="19"/>
        <v>0</v>
      </c>
      <c r="AU19">
        <f t="shared" si="20"/>
        <v>0</v>
      </c>
      <c r="AV19" s="536"/>
      <c r="AW19" s="536"/>
    </row>
    <row r="20" spans="2:49">
      <c r="B20" s="257"/>
      <c r="C20" s="36">
        <v>13</v>
      </c>
      <c r="D20" s="384" t="s">
        <v>49</v>
      </c>
      <c r="E20" s="401">
        <v>4077</v>
      </c>
      <c r="F20" s="386">
        <f>MI!BR20</f>
        <v>0</v>
      </c>
      <c r="G20" s="387">
        <f>MI!BS20</f>
        <v>0</v>
      </c>
      <c r="H20" s="387">
        <f>MI!BU20</f>
        <v>0</v>
      </c>
      <c r="I20" s="443">
        <f>MI!BT20</f>
        <v>0</v>
      </c>
      <c r="J20" s="386">
        <f>MII!BR20</f>
        <v>0</v>
      </c>
      <c r="K20" s="387">
        <f>MII!BS20</f>
        <v>0</v>
      </c>
      <c r="L20" s="387">
        <f>MII!BU20</f>
        <v>0</v>
      </c>
      <c r="M20" s="443">
        <f>MII!BT20</f>
        <v>0</v>
      </c>
      <c r="N20" s="386">
        <f>MIII!BR20</f>
        <v>0</v>
      </c>
      <c r="O20" s="387">
        <f>MIII!BS20</f>
        <v>0</v>
      </c>
      <c r="P20" s="387">
        <f>MIII!BU20</f>
        <v>0</v>
      </c>
      <c r="Q20" s="443">
        <f>MIII!BT20</f>
        <v>0</v>
      </c>
      <c r="R20" s="386">
        <f>MIV!BR20</f>
        <v>0</v>
      </c>
      <c r="S20" s="387">
        <f>MIV!BS20</f>
        <v>0</v>
      </c>
      <c r="T20" s="387">
        <f>MIV!BU20</f>
        <v>0</v>
      </c>
      <c r="U20" s="443">
        <f>MIV!BT20</f>
        <v>0</v>
      </c>
      <c r="V20" s="386">
        <f>MV!BR20</f>
        <v>0</v>
      </c>
      <c r="W20" s="387">
        <f>MV!BS20</f>
        <v>0</v>
      </c>
      <c r="X20" s="387">
        <f>MV!BU20</f>
        <v>0</v>
      </c>
      <c r="Y20" s="443">
        <f>MV!BT20</f>
        <v>0</v>
      </c>
      <c r="Z20" s="386">
        <f t="shared" si="14"/>
        <v>0</v>
      </c>
      <c r="AA20" s="443">
        <f t="shared" si="15"/>
        <v>0</v>
      </c>
      <c r="AB20" s="482">
        <f t="shared" si="2"/>
        <v>0</v>
      </c>
      <c r="AC20" s="483">
        <f t="shared" si="3"/>
        <v>0</v>
      </c>
      <c r="AD20" s="484">
        <f t="shared" si="4"/>
        <v>0</v>
      </c>
      <c r="AE20" s="386">
        <f>'Ketersediaan Alat Peb-20'!J19</f>
        <v>2</v>
      </c>
      <c r="AF20" s="443"/>
      <c r="AG20" s="386">
        <f t="shared" si="5"/>
        <v>0</v>
      </c>
      <c r="AH20" s="443">
        <f t="shared" si="6"/>
        <v>0</v>
      </c>
      <c r="AI20" s="537">
        <v>32.5</v>
      </c>
      <c r="AJ20" s="538">
        <v>250.75</v>
      </c>
      <c r="AK20" s="541" t="s">
        <v>109</v>
      </c>
      <c r="AL20" s="540"/>
      <c r="AN20">
        <v>0</v>
      </c>
      <c r="AO20">
        <v>0</v>
      </c>
      <c r="AP20">
        <v>0</v>
      </c>
      <c r="AQ20">
        <f t="shared" si="16"/>
        <v>0</v>
      </c>
      <c r="AR20">
        <f t="shared" si="17"/>
        <v>0</v>
      </c>
      <c r="AS20">
        <f t="shared" si="18"/>
        <v>0</v>
      </c>
      <c r="AT20">
        <f t="shared" si="19"/>
        <v>0</v>
      </c>
      <c r="AU20">
        <f t="shared" si="20"/>
        <v>0</v>
      </c>
      <c r="AV20" s="536"/>
      <c r="AW20" s="536"/>
    </row>
    <row r="21" spans="2:49">
      <c r="B21" s="257"/>
      <c r="C21" s="36">
        <v>14</v>
      </c>
      <c r="D21" s="384" t="s">
        <v>50</v>
      </c>
      <c r="E21" s="401">
        <v>4458</v>
      </c>
      <c r="F21" s="386">
        <f>MI!BR21</f>
        <v>0</v>
      </c>
      <c r="G21" s="387">
        <f>MI!BS21</f>
        <v>0</v>
      </c>
      <c r="H21" s="387">
        <f>MI!BU21</f>
        <v>0</v>
      </c>
      <c r="I21" s="443">
        <f>MI!BT21</f>
        <v>0</v>
      </c>
      <c r="J21" s="386">
        <f>MII!BR21</f>
        <v>0</v>
      </c>
      <c r="K21" s="387">
        <f>MII!BS21</f>
        <v>0</v>
      </c>
      <c r="L21" s="387">
        <f>MII!BU21</f>
        <v>0</v>
      </c>
      <c r="M21" s="443">
        <f>MII!BT21</f>
        <v>0</v>
      </c>
      <c r="N21" s="386">
        <f>MIII!BR21</f>
        <v>0</v>
      </c>
      <c r="O21" s="387">
        <f>MIII!BS21</f>
        <v>0</v>
      </c>
      <c r="P21" s="387">
        <f>MIII!BU21</f>
        <v>0</v>
      </c>
      <c r="Q21" s="443">
        <f>MIII!BT21</f>
        <v>0</v>
      </c>
      <c r="R21" s="386">
        <f>MIV!BR21</f>
        <v>0</v>
      </c>
      <c r="S21" s="387">
        <f>MIV!BS21</f>
        <v>0</v>
      </c>
      <c r="T21" s="387">
        <f>MIV!BU21</f>
        <v>0</v>
      </c>
      <c r="U21" s="443">
        <f>MIV!BT21</f>
        <v>0</v>
      </c>
      <c r="V21" s="386">
        <f>MV!BR21</f>
        <v>0</v>
      </c>
      <c r="W21" s="387">
        <f>MV!BS21</f>
        <v>0</v>
      </c>
      <c r="X21" s="387">
        <f>MV!BU21</f>
        <v>0</v>
      </c>
      <c r="Y21" s="443">
        <f>MV!BT21</f>
        <v>0</v>
      </c>
      <c r="Z21" s="386">
        <f t="shared" si="14"/>
        <v>0</v>
      </c>
      <c r="AA21" s="443">
        <f t="shared" si="15"/>
        <v>0</v>
      </c>
      <c r="AB21" s="482">
        <f t="shared" si="2"/>
        <v>0</v>
      </c>
      <c r="AC21" s="483">
        <f t="shared" si="3"/>
        <v>0</v>
      </c>
      <c r="AD21" s="484">
        <f t="shared" si="4"/>
        <v>0</v>
      </c>
      <c r="AE21" s="386">
        <f>'Ketersediaan Alat Peb-20'!J20</f>
        <v>2</v>
      </c>
      <c r="AF21" s="443"/>
      <c r="AG21" s="386">
        <f t="shared" si="5"/>
        <v>0</v>
      </c>
      <c r="AH21" s="443">
        <f t="shared" si="6"/>
        <v>0</v>
      </c>
      <c r="AI21" s="537">
        <v>326</v>
      </c>
      <c r="AJ21" s="538">
        <v>109.36</v>
      </c>
      <c r="AK21" s="539"/>
      <c r="AL21" s="540"/>
      <c r="AN21">
        <v>0</v>
      </c>
      <c r="AO21">
        <v>0</v>
      </c>
      <c r="AP21">
        <v>0</v>
      </c>
      <c r="AQ21">
        <f t="shared" si="16"/>
        <v>0</v>
      </c>
      <c r="AR21">
        <f t="shared" si="17"/>
        <v>0</v>
      </c>
      <c r="AS21">
        <f t="shared" si="18"/>
        <v>0</v>
      </c>
      <c r="AT21">
        <f t="shared" si="19"/>
        <v>0</v>
      </c>
      <c r="AU21">
        <f t="shared" si="20"/>
        <v>0</v>
      </c>
      <c r="AV21" s="536"/>
      <c r="AW21" s="536"/>
    </row>
    <row r="22" spans="2:49">
      <c r="B22" s="257"/>
      <c r="C22" s="36">
        <v>15</v>
      </c>
      <c r="D22" s="37" t="s">
        <v>51</v>
      </c>
      <c r="E22" s="402">
        <v>2261</v>
      </c>
      <c r="F22" s="386">
        <f>MI!BR22</f>
        <v>0</v>
      </c>
      <c r="G22" s="387">
        <f>MI!BS22</f>
        <v>0</v>
      </c>
      <c r="H22" s="387">
        <f>MI!BU22</f>
        <v>0</v>
      </c>
      <c r="I22" s="443">
        <f>MI!BT22</f>
        <v>0</v>
      </c>
      <c r="J22" s="386">
        <f>MII!BR22</f>
        <v>0</v>
      </c>
      <c r="K22" s="387">
        <f>MII!BS22</f>
        <v>0</v>
      </c>
      <c r="L22" s="387">
        <f>MII!BU22</f>
        <v>0</v>
      </c>
      <c r="M22" s="443">
        <f>MII!BT22</f>
        <v>0</v>
      </c>
      <c r="N22" s="386">
        <f>MIII!BR22</f>
        <v>0</v>
      </c>
      <c r="O22" s="387">
        <f>MIII!BS22</f>
        <v>0</v>
      </c>
      <c r="P22" s="387">
        <f>MIII!BU22</f>
        <v>0</v>
      </c>
      <c r="Q22" s="443">
        <f>MIII!BT22</f>
        <v>0</v>
      </c>
      <c r="R22" s="386">
        <f>MIV!BR22</f>
        <v>0</v>
      </c>
      <c r="S22" s="387">
        <f>MIV!BS22</f>
        <v>0</v>
      </c>
      <c r="T22" s="387">
        <f>MIV!BU22</f>
        <v>0</v>
      </c>
      <c r="U22" s="443">
        <f>MIV!BT22</f>
        <v>0</v>
      </c>
      <c r="V22" s="386">
        <f>MV!BR22</f>
        <v>0</v>
      </c>
      <c r="W22" s="387">
        <f>MV!BS22</f>
        <v>0</v>
      </c>
      <c r="X22" s="387">
        <f>MV!BU22</f>
        <v>0</v>
      </c>
      <c r="Y22" s="443">
        <f>MV!BT22</f>
        <v>0</v>
      </c>
      <c r="Z22" s="386">
        <f t="shared" ref="Z22" si="21">F22+J22+N22+R22+V22</f>
        <v>0</v>
      </c>
      <c r="AA22" s="443">
        <f t="shared" ref="AA22" si="22">G22+K22+O22+S22+W22</f>
        <v>0</v>
      </c>
      <c r="AB22" s="482">
        <f t="shared" si="2"/>
        <v>0</v>
      </c>
      <c r="AC22" s="483">
        <f t="shared" si="3"/>
        <v>0</v>
      </c>
      <c r="AD22" s="484">
        <f t="shared" si="4"/>
        <v>0</v>
      </c>
      <c r="AE22" s="386">
        <f>'Ketersediaan Alat Peb-20'!J21</f>
        <v>1</v>
      </c>
      <c r="AF22" s="443"/>
      <c r="AG22" s="386">
        <f t="shared" ref="AG22:AG24" si="23">I22+M22+Q22+U22+Y22</f>
        <v>0</v>
      </c>
      <c r="AH22" s="443">
        <f t="shared" ref="AH22:AH24" si="24">AP22+AG22</f>
        <v>23.5</v>
      </c>
      <c r="AI22" s="537">
        <v>243.5</v>
      </c>
      <c r="AJ22" s="538">
        <v>0</v>
      </c>
      <c r="AK22" s="541" t="s">
        <v>109</v>
      </c>
      <c r="AL22" s="540"/>
      <c r="AN22">
        <v>134</v>
      </c>
      <c r="AO22">
        <v>94</v>
      </c>
      <c r="AP22">
        <v>23.5</v>
      </c>
      <c r="AQ22">
        <f t="shared" si="16"/>
        <v>0</v>
      </c>
      <c r="AR22">
        <f t="shared" si="17"/>
        <v>0</v>
      </c>
      <c r="AS22">
        <f t="shared" si="18"/>
        <v>0</v>
      </c>
      <c r="AT22">
        <f t="shared" si="19"/>
        <v>0</v>
      </c>
      <c r="AU22">
        <f t="shared" si="20"/>
        <v>0</v>
      </c>
      <c r="AV22" s="536"/>
      <c r="AW22" s="536"/>
    </row>
    <row r="23" spans="2:49">
      <c r="B23" s="257"/>
      <c r="C23" s="36">
        <v>16</v>
      </c>
      <c r="D23" s="37" t="s">
        <v>52</v>
      </c>
      <c r="E23" s="38">
        <v>1704.56</v>
      </c>
      <c r="F23" s="386">
        <f>MI!BR23</f>
        <v>27.72</v>
      </c>
      <c r="G23" s="387">
        <f>MI!BS23</f>
        <v>27.72</v>
      </c>
      <c r="H23" s="387">
        <f>MI!BU23</f>
        <v>0</v>
      </c>
      <c r="I23" s="443">
        <f>MI!BT23</f>
        <v>4.23</v>
      </c>
      <c r="J23" s="386">
        <f>MII!BR23</f>
        <v>26.18</v>
      </c>
      <c r="K23" s="387">
        <f>MII!BS23</f>
        <v>26.18</v>
      </c>
      <c r="L23" s="387">
        <f>MII!BU23</f>
        <v>0</v>
      </c>
      <c r="M23" s="443">
        <f>MII!BT23</f>
        <v>3.71</v>
      </c>
      <c r="N23" s="386">
        <f>MIII!BR23</f>
        <v>18.24</v>
      </c>
      <c r="O23" s="387">
        <f>MIII!BS23</f>
        <v>18.24</v>
      </c>
      <c r="P23" s="387">
        <f>MIII!BU23</f>
        <v>0</v>
      </c>
      <c r="Q23" s="443">
        <f>MIII!BT23</f>
        <v>3.66</v>
      </c>
      <c r="R23" s="386">
        <f>MIV!BR23</f>
        <v>0</v>
      </c>
      <c r="S23" s="387">
        <f>MIV!BS23</f>
        <v>0</v>
      </c>
      <c r="T23" s="387">
        <f>MIV!BU23</f>
        <v>0</v>
      </c>
      <c r="U23" s="443">
        <f>MIV!BT23</f>
        <v>0</v>
      </c>
      <c r="V23" s="386">
        <f>MV!BR23</f>
        <v>0</v>
      </c>
      <c r="W23" s="387">
        <f>MV!BS23</f>
        <v>0</v>
      </c>
      <c r="X23" s="387">
        <f>MV!BU23</f>
        <v>0</v>
      </c>
      <c r="Y23" s="443">
        <f>MV!BT23</f>
        <v>0</v>
      </c>
      <c r="Z23" s="386">
        <f t="shared" ref="Z23:Z24" si="25">F23+J23+N23+R23+V23</f>
        <v>72.14</v>
      </c>
      <c r="AA23" s="443">
        <f t="shared" ref="AA23:AA24" si="26">G23+K23+O23+S23+W23</f>
        <v>72.14</v>
      </c>
      <c r="AB23" s="482">
        <f>Z23+'[1]BLISTER BLIGHT'!$AB$23</f>
        <v>290.54</v>
      </c>
      <c r="AC23" s="482">
        <f>AA23+'[1]BLISTER BLIGHT'!$AB$23</f>
        <v>290.54</v>
      </c>
      <c r="AD23" s="484">
        <f t="shared" si="4"/>
        <v>17.0448678837941</v>
      </c>
      <c r="AE23" s="386"/>
      <c r="AF23" s="443"/>
      <c r="AG23" s="386">
        <f t="shared" si="23"/>
        <v>11.6</v>
      </c>
      <c r="AH23" s="443">
        <f>AG23+'[1]BLISTER BLIGHT'!$AH$23</f>
        <v>47.08</v>
      </c>
      <c r="AI23" s="537"/>
      <c r="AJ23" s="538"/>
      <c r="AK23" s="539"/>
      <c r="AL23" s="540"/>
      <c r="AV23" s="536"/>
      <c r="AW23" s="536"/>
    </row>
    <row r="24" spans="2:49">
      <c r="B24" s="257"/>
      <c r="C24" s="36">
        <v>17</v>
      </c>
      <c r="D24" s="37" t="s">
        <v>53</v>
      </c>
      <c r="E24" s="38">
        <v>1431.83</v>
      </c>
      <c r="F24" s="386">
        <f>MI!BR24</f>
        <v>5.97</v>
      </c>
      <c r="G24" s="387">
        <f>MI!BS24</f>
        <v>5.97</v>
      </c>
      <c r="H24" s="387">
        <f>MI!BU24</f>
        <v>0</v>
      </c>
      <c r="I24" s="448">
        <f>MI!BT24</f>
        <v>0.3582</v>
      </c>
      <c r="J24" s="386">
        <f>MII!BR24</f>
        <v>0</v>
      </c>
      <c r="K24" s="387">
        <f>MII!BS24</f>
        <v>0</v>
      </c>
      <c r="L24" s="387">
        <f>MII!BU24</f>
        <v>0</v>
      </c>
      <c r="M24" s="443">
        <f>MII!BT24</f>
        <v>0</v>
      </c>
      <c r="N24" s="386">
        <f>MIII!BR24</f>
        <v>0</v>
      </c>
      <c r="O24" s="387">
        <f>MIII!BS24</f>
        <v>0</v>
      </c>
      <c r="P24" s="387">
        <f>MIII!BU24</f>
        <v>0</v>
      </c>
      <c r="Q24" s="443">
        <f>MIII!BT24</f>
        <v>0</v>
      </c>
      <c r="R24" s="386">
        <f>MIV!BR24</f>
        <v>0</v>
      </c>
      <c r="S24" s="387">
        <f>MIV!BS24</f>
        <v>0</v>
      </c>
      <c r="T24" s="387">
        <f>MIV!BU24</f>
        <v>0</v>
      </c>
      <c r="U24" s="443">
        <f>MIV!BT24</f>
        <v>0</v>
      </c>
      <c r="V24" s="386">
        <f>MV!BR24</f>
        <v>0</v>
      </c>
      <c r="W24" s="387">
        <f>MV!BS24</f>
        <v>0</v>
      </c>
      <c r="X24" s="387">
        <f>MV!BU24</f>
        <v>0</v>
      </c>
      <c r="Y24" s="443">
        <f>MV!BT24</f>
        <v>0</v>
      </c>
      <c r="Z24" s="386">
        <f t="shared" si="25"/>
        <v>5.97</v>
      </c>
      <c r="AA24" s="443">
        <f t="shared" si="26"/>
        <v>5.97</v>
      </c>
      <c r="AB24" s="482">
        <f>Z24+'[1]BLISTER BLIGHT'!$AB$24</f>
        <v>121.41</v>
      </c>
      <c r="AC24" s="482">
        <f>AA24+'[1]BLISTER BLIGHT'!$AB$24</f>
        <v>121.41</v>
      </c>
      <c r="AD24" s="484">
        <f t="shared" si="4"/>
        <v>8.47935858307201</v>
      </c>
      <c r="AE24" s="386"/>
      <c r="AF24" s="443"/>
      <c r="AG24" s="386">
        <f t="shared" si="23"/>
        <v>0.3582</v>
      </c>
      <c r="AH24" s="443">
        <f>AG24+'[1]BLISTER BLIGHT'!$AH$24</f>
        <v>5.3582</v>
      </c>
      <c r="AI24" s="537"/>
      <c r="AJ24" s="538"/>
      <c r="AK24" s="539"/>
      <c r="AL24" s="540"/>
      <c r="AV24" s="536"/>
      <c r="AW24" s="536"/>
    </row>
    <row r="25" ht="15.75" spans="2:49">
      <c r="B25" s="261"/>
      <c r="C25" s="40">
        <v>18</v>
      </c>
      <c r="D25" s="41" t="s">
        <v>54</v>
      </c>
      <c r="E25" s="42">
        <v>963.15</v>
      </c>
      <c r="F25" s="394">
        <f>MI!BR25</f>
        <v>0</v>
      </c>
      <c r="G25" s="395">
        <f>MI!BS25</f>
        <v>0</v>
      </c>
      <c r="H25" s="395">
        <f>MI!BU25</f>
        <v>0</v>
      </c>
      <c r="I25" s="445">
        <f>MI!BT25</f>
        <v>0</v>
      </c>
      <c r="J25" s="394">
        <f>MII!BR25</f>
        <v>0</v>
      </c>
      <c r="K25" s="395">
        <f>MII!BS25</f>
        <v>0</v>
      </c>
      <c r="L25" s="395">
        <f>MII!BU25</f>
        <v>0</v>
      </c>
      <c r="M25" s="445">
        <f>MII!BT25</f>
        <v>0</v>
      </c>
      <c r="N25" s="394">
        <f>MIII!BR25</f>
        <v>0</v>
      </c>
      <c r="O25" s="395">
        <f>MIII!BS25</f>
        <v>0</v>
      </c>
      <c r="P25" s="395">
        <f>MIII!BU25</f>
        <v>0</v>
      </c>
      <c r="Q25" s="445">
        <f>MIII!BT25</f>
        <v>0</v>
      </c>
      <c r="R25" s="394">
        <f>MIV!BR25</f>
        <v>0</v>
      </c>
      <c r="S25" s="395">
        <f>MIV!BS25</f>
        <v>0</v>
      </c>
      <c r="T25" s="395">
        <f>MIV!BU25</f>
        <v>0</v>
      </c>
      <c r="U25" s="445">
        <f>MIV!BT25</f>
        <v>0</v>
      </c>
      <c r="V25" s="394">
        <f>MV!BR25</f>
        <v>0</v>
      </c>
      <c r="W25" s="395">
        <f>MV!BS25</f>
        <v>0</v>
      </c>
      <c r="X25" s="395">
        <f>MV!BU25</f>
        <v>0</v>
      </c>
      <c r="Y25" s="445">
        <f>MV!BT25</f>
        <v>0</v>
      </c>
      <c r="Z25" s="496">
        <f t="shared" ref="Z25" si="27">F25+J25+N25+R25+V25</f>
        <v>0</v>
      </c>
      <c r="AA25" s="497">
        <f t="shared" ref="AA25" si="28">G25+K25+O25+S25+W25</f>
        <v>0</v>
      </c>
      <c r="AB25" s="482">
        <f>Z25+'[1]BLISTER BLIGHT'!$AB$25</f>
        <v>33.76</v>
      </c>
      <c r="AC25" s="482">
        <f>AA25+'[1]BLISTER BLIGHT'!$AB$25</f>
        <v>33.76</v>
      </c>
      <c r="AD25" s="498">
        <f t="shared" si="4"/>
        <v>3.50516534288532</v>
      </c>
      <c r="AE25" s="496"/>
      <c r="AF25" s="497"/>
      <c r="AG25" s="496">
        <f t="shared" ref="AG25" si="29">I25+M25+Q25+U25+Y25</f>
        <v>0</v>
      </c>
      <c r="AH25" s="443">
        <f>AG25+'[1]BLISTER BLIGHT'!$AH$25</f>
        <v>7.01</v>
      </c>
      <c r="AI25" s="555"/>
      <c r="AJ25" s="556"/>
      <c r="AK25" s="557"/>
      <c r="AL25" s="540"/>
      <c r="AV25" s="536"/>
      <c r="AW25" s="536"/>
    </row>
    <row r="26" ht="15.75" spans="2:49">
      <c r="B26" s="267"/>
      <c r="C26" s="46"/>
      <c r="D26" s="396" t="s">
        <v>43</v>
      </c>
      <c r="E26" s="397">
        <f>SUM(E17:E22)</f>
        <v>24312</v>
      </c>
      <c r="F26" s="398">
        <f>MI!BR26</f>
        <v>33.69</v>
      </c>
      <c r="G26" s="399">
        <f>MI!BS26</f>
        <v>33.69</v>
      </c>
      <c r="H26" s="399">
        <f>MI!BU26</f>
        <v>0</v>
      </c>
      <c r="I26" s="399">
        <f>MI!BT26</f>
        <v>4.5882</v>
      </c>
      <c r="J26" s="398">
        <f>MII!BR26</f>
        <v>26.18</v>
      </c>
      <c r="K26" s="399">
        <f>MII!BS26</f>
        <v>26.18</v>
      </c>
      <c r="L26" s="399">
        <f>MII!BU26</f>
        <v>0</v>
      </c>
      <c r="M26" s="399">
        <f>MII!BT26</f>
        <v>3.71</v>
      </c>
      <c r="N26" s="398">
        <f>MIII!BR26</f>
        <v>18.24</v>
      </c>
      <c r="O26" s="399">
        <f>MIII!BS26</f>
        <v>18.24</v>
      </c>
      <c r="P26" s="399">
        <f>MIII!BU26</f>
        <v>0</v>
      </c>
      <c r="Q26" s="399">
        <f>MIII!BT26</f>
        <v>3.66</v>
      </c>
      <c r="R26" s="398">
        <f>MIV!BR26</f>
        <v>0</v>
      </c>
      <c r="S26" s="399">
        <f>MIV!BS26</f>
        <v>0</v>
      </c>
      <c r="T26" s="399">
        <f>MIV!BU26</f>
        <v>0</v>
      </c>
      <c r="U26" s="446">
        <f>MIV!BT26</f>
        <v>0</v>
      </c>
      <c r="V26" s="398">
        <f>MV!BR26</f>
        <v>0</v>
      </c>
      <c r="W26" s="399">
        <f>MV!BS26</f>
        <v>0</v>
      </c>
      <c r="X26" s="399">
        <f>MV!BU26</f>
        <v>0</v>
      </c>
      <c r="Y26" s="446">
        <f>MV!BT26</f>
        <v>0</v>
      </c>
      <c r="Z26" s="398">
        <f>SUM(Z17:Z25)</f>
        <v>78.11</v>
      </c>
      <c r="AA26" s="446">
        <f>SUM(AA17:AA25)</f>
        <v>78.11</v>
      </c>
      <c r="AB26" s="492">
        <f t="shared" si="2"/>
        <v>78.11</v>
      </c>
      <c r="AC26" s="493">
        <f t="shared" si="3"/>
        <v>78.11</v>
      </c>
      <c r="AD26" s="494">
        <f t="shared" si="4"/>
        <v>0.321281671602501</v>
      </c>
      <c r="AE26" s="495">
        <f>'Ketersediaan Alat Peb-20'!J25</f>
        <v>11</v>
      </c>
      <c r="AF26" s="446"/>
      <c r="AG26" s="398">
        <f t="shared" si="5"/>
        <v>11.9582</v>
      </c>
      <c r="AH26" s="446">
        <f t="shared" ref="AH25:AH26" si="30">AP26+AG26</f>
        <v>249.7082</v>
      </c>
      <c r="AI26" s="549">
        <f>SUM(AI17:AI22)</f>
        <v>864.52</v>
      </c>
      <c r="AJ26" s="550">
        <f>SUM(AJ17:AJ22)</f>
        <v>360.11</v>
      </c>
      <c r="AK26" s="551"/>
      <c r="AL26" s="552"/>
      <c r="AN26" s="553">
        <v>867</v>
      </c>
      <c r="AO26" s="553">
        <v>951</v>
      </c>
      <c r="AP26" s="553">
        <v>237.75</v>
      </c>
      <c r="AQ26">
        <f t="shared" ref="AQ26:AU26" si="31">SUM(AQ17:AQ22)</f>
        <v>0</v>
      </c>
      <c r="AR26">
        <f t="shared" si="31"/>
        <v>0</v>
      </c>
      <c r="AS26">
        <f t="shared" si="31"/>
        <v>0</v>
      </c>
      <c r="AT26">
        <f t="shared" si="31"/>
        <v>0</v>
      </c>
      <c r="AU26">
        <f t="shared" si="31"/>
        <v>0</v>
      </c>
      <c r="AV26" s="536"/>
      <c r="AW26" s="536"/>
    </row>
    <row r="27" spans="2:49">
      <c r="B27" s="252" t="s">
        <v>55</v>
      </c>
      <c r="C27" s="403">
        <v>16</v>
      </c>
      <c r="D27" s="380" t="s">
        <v>56</v>
      </c>
      <c r="E27" s="400">
        <v>6156</v>
      </c>
      <c r="F27" s="382">
        <f>MI!BR27</f>
        <v>0</v>
      </c>
      <c r="G27" s="383">
        <f>MI!BS27</f>
        <v>0</v>
      </c>
      <c r="H27" s="383">
        <f>MI!BU27</f>
        <v>0</v>
      </c>
      <c r="I27" s="442">
        <f>MI!BT27</f>
        <v>0</v>
      </c>
      <c r="J27" s="382">
        <f>MII!BR27</f>
        <v>0</v>
      </c>
      <c r="K27" s="383">
        <f>MII!BS27</f>
        <v>0</v>
      </c>
      <c r="L27" s="383">
        <f>MII!BU27</f>
        <v>0</v>
      </c>
      <c r="M27" s="442">
        <f>MII!BT27</f>
        <v>0</v>
      </c>
      <c r="N27" s="382">
        <f>MIII!BR27</f>
        <v>0</v>
      </c>
      <c r="O27" s="383">
        <f>MIII!BS27</f>
        <v>0</v>
      </c>
      <c r="P27" s="383">
        <f>MIII!BU27</f>
        <v>0</v>
      </c>
      <c r="Q27" s="442">
        <f>MIII!BT27</f>
        <v>0</v>
      </c>
      <c r="R27" s="382">
        <f>MIV!BR27</f>
        <v>0</v>
      </c>
      <c r="S27" s="383">
        <f>MIV!BS27</f>
        <v>0</v>
      </c>
      <c r="T27" s="383">
        <f>MIV!BU27</f>
        <v>0</v>
      </c>
      <c r="U27" s="442">
        <f>MIV!BT27</f>
        <v>0</v>
      </c>
      <c r="V27" s="382">
        <f>MV!BR27</f>
        <v>0</v>
      </c>
      <c r="W27" s="383">
        <f>MV!BS27</f>
        <v>0</v>
      </c>
      <c r="X27" s="383">
        <f>MV!BU27</f>
        <v>0</v>
      </c>
      <c r="Y27" s="442">
        <f>MV!BT27</f>
        <v>0</v>
      </c>
      <c r="Z27" s="382">
        <f t="shared" ref="Z27:Z34" si="32">F27+J27+N27+R27+V27</f>
        <v>0</v>
      </c>
      <c r="AA27" s="442">
        <f t="shared" ref="AA27:AA34" si="33">G27+K27+O27+S27+W27</f>
        <v>0</v>
      </c>
      <c r="AB27" s="477">
        <f t="shared" si="2"/>
        <v>0</v>
      </c>
      <c r="AC27" s="478">
        <f t="shared" si="3"/>
        <v>0</v>
      </c>
      <c r="AD27" s="479">
        <f t="shared" si="4"/>
        <v>0</v>
      </c>
      <c r="AE27" s="382">
        <f>'Ketersediaan Alat Peb-20'!J26</f>
        <v>0</v>
      </c>
      <c r="AF27" s="442"/>
      <c r="AG27" s="382">
        <f t="shared" si="5"/>
        <v>0</v>
      </c>
      <c r="AH27" s="442">
        <f t="shared" si="6"/>
        <v>0</v>
      </c>
      <c r="AI27" s="532">
        <v>0</v>
      </c>
      <c r="AJ27" s="533">
        <v>0</v>
      </c>
      <c r="AK27" s="558" t="s">
        <v>111</v>
      </c>
      <c r="AL27" s="535"/>
      <c r="AN27">
        <v>0</v>
      </c>
      <c r="AO27">
        <v>0</v>
      </c>
      <c r="AP27" s="536">
        <v>0</v>
      </c>
      <c r="AQ27">
        <f t="shared" ref="AQ27:AQ34" si="34">IF(H27&gt;0,1,0)</f>
        <v>0</v>
      </c>
      <c r="AR27">
        <f t="shared" ref="AR27:AR34" si="35">IF(L27&gt;0,1,0)</f>
        <v>0</v>
      </c>
      <c r="AS27">
        <f t="shared" ref="AS27:AS34" si="36">IF(P27&gt;0,1,0)</f>
        <v>0</v>
      </c>
      <c r="AT27">
        <f t="shared" ref="AT27:AT34" si="37">IF(T27&gt;0,1,0)</f>
        <v>0</v>
      </c>
      <c r="AU27">
        <f t="shared" ref="AU27:AU34" si="38">IF(X27&gt;0,1,0)</f>
        <v>0</v>
      </c>
      <c r="AV27" s="536"/>
      <c r="AW27" s="536"/>
    </row>
    <row r="28" spans="2:49">
      <c r="B28" s="257"/>
      <c r="C28" s="36">
        <v>17</v>
      </c>
      <c r="D28" s="384" t="s">
        <v>59</v>
      </c>
      <c r="E28" s="401">
        <v>3621</v>
      </c>
      <c r="F28" s="386">
        <f>MI!BR28</f>
        <v>0</v>
      </c>
      <c r="G28" s="387">
        <f>MI!BS28</f>
        <v>0</v>
      </c>
      <c r="H28" s="387">
        <f>MI!BU28</f>
        <v>0</v>
      </c>
      <c r="I28" s="443">
        <f>MI!BT28</f>
        <v>0</v>
      </c>
      <c r="J28" s="386">
        <f>MII!BR28</f>
        <v>0</v>
      </c>
      <c r="K28" s="387">
        <f>MII!BS28</f>
        <v>0</v>
      </c>
      <c r="L28" s="387">
        <f>MII!BU28</f>
        <v>0</v>
      </c>
      <c r="M28" s="443">
        <f>MII!BT28</f>
        <v>0</v>
      </c>
      <c r="N28" s="386">
        <f>MIII!BR28</f>
        <v>0</v>
      </c>
      <c r="O28" s="387">
        <f>MIII!BS28</f>
        <v>0</v>
      </c>
      <c r="P28" s="387">
        <f>MIII!BU28</f>
        <v>0</v>
      </c>
      <c r="Q28" s="443">
        <f>MIII!BT28</f>
        <v>0</v>
      </c>
      <c r="R28" s="386">
        <f>MIV!BR28</f>
        <v>0</v>
      </c>
      <c r="S28" s="387">
        <f>MIV!BS28</f>
        <v>0</v>
      </c>
      <c r="T28" s="387">
        <f>MIV!BU28</f>
        <v>0</v>
      </c>
      <c r="U28" s="443">
        <f>MIV!BT28</f>
        <v>0</v>
      </c>
      <c r="V28" s="386">
        <f>MV!BR28</f>
        <v>0</v>
      </c>
      <c r="W28" s="387">
        <f>MV!BS28</f>
        <v>0</v>
      </c>
      <c r="X28" s="387">
        <f>MV!BU28</f>
        <v>0</v>
      </c>
      <c r="Y28" s="443">
        <f>MV!BT28</f>
        <v>0</v>
      </c>
      <c r="Z28" s="386">
        <f t="shared" si="32"/>
        <v>0</v>
      </c>
      <c r="AA28" s="443">
        <f t="shared" si="33"/>
        <v>0</v>
      </c>
      <c r="AB28" s="482">
        <f t="shared" si="2"/>
        <v>0</v>
      </c>
      <c r="AC28" s="483">
        <f t="shared" si="3"/>
        <v>0</v>
      </c>
      <c r="AD28" s="484">
        <f t="shared" si="4"/>
        <v>0</v>
      </c>
      <c r="AE28" s="386">
        <f>'Ketersediaan Alat Peb-20'!J27</f>
        <v>1</v>
      </c>
      <c r="AF28" s="443"/>
      <c r="AG28" s="386">
        <f t="shared" si="5"/>
        <v>0</v>
      </c>
      <c r="AH28" s="443">
        <f t="shared" si="6"/>
        <v>3.75</v>
      </c>
      <c r="AI28" s="537">
        <v>153.73</v>
      </c>
      <c r="AJ28" s="538">
        <v>1.1</v>
      </c>
      <c r="AK28" s="541" t="s">
        <v>109</v>
      </c>
      <c r="AL28" s="540"/>
      <c r="AN28">
        <v>15</v>
      </c>
      <c r="AO28">
        <v>15</v>
      </c>
      <c r="AP28" s="536">
        <v>3.75</v>
      </c>
      <c r="AQ28">
        <f t="shared" si="34"/>
        <v>0</v>
      </c>
      <c r="AR28">
        <f t="shared" si="35"/>
        <v>0</v>
      </c>
      <c r="AS28">
        <f t="shared" si="36"/>
        <v>0</v>
      </c>
      <c r="AT28">
        <f t="shared" si="37"/>
        <v>0</v>
      </c>
      <c r="AU28">
        <f t="shared" si="38"/>
        <v>0</v>
      </c>
      <c r="AV28" s="536"/>
      <c r="AW28" s="536"/>
    </row>
    <row r="29" spans="2:49">
      <c r="B29" s="257"/>
      <c r="C29" s="36">
        <v>18</v>
      </c>
      <c r="D29" s="384" t="s">
        <v>61</v>
      </c>
      <c r="E29" s="401">
        <v>5972</v>
      </c>
      <c r="F29" s="386">
        <f>MI!BR29</f>
        <v>0</v>
      </c>
      <c r="G29" s="387">
        <f>MI!BS29</f>
        <v>0</v>
      </c>
      <c r="H29" s="387">
        <f>MI!BU29</f>
        <v>0</v>
      </c>
      <c r="I29" s="443">
        <f>MI!BT29</f>
        <v>0</v>
      </c>
      <c r="J29" s="386">
        <f>MII!BR29</f>
        <v>0</v>
      </c>
      <c r="K29" s="387">
        <f>MII!BS29</f>
        <v>0</v>
      </c>
      <c r="L29" s="387">
        <f>MII!BU29</f>
        <v>0</v>
      </c>
      <c r="M29" s="443">
        <f>MII!BT29</f>
        <v>0</v>
      </c>
      <c r="N29" s="386">
        <f>MIII!BR29</f>
        <v>0</v>
      </c>
      <c r="O29" s="387">
        <f>MIII!BS29</f>
        <v>0</v>
      </c>
      <c r="P29" s="387">
        <f>MIII!BU29</f>
        <v>0</v>
      </c>
      <c r="Q29" s="443">
        <f>MIII!BT29</f>
        <v>0</v>
      </c>
      <c r="R29" s="386">
        <f>MIV!BR29</f>
        <v>0</v>
      </c>
      <c r="S29" s="387">
        <f>MIV!BS29</f>
        <v>0</v>
      </c>
      <c r="T29" s="387">
        <f>MIV!BU29</f>
        <v>0</v>
      </c>
      <c r="U29" s="443">
        <f>MIV!BT29</f>
        <v>0</v>
      </c>
      <c r="V29" s="386">
        <f>MV!BR29</f>
        <v>0</v>
      </c>
      <c r="W29" s="387">
        <f>MV!BS29</f>
        <v>0</v>
      </c>
      <c r="X29" s="387">
        <f>MV!BU29</f>
        <v>0</v>
      </c>
      <c r="Y29" s="443">
        <f>MV!BT29</f>
        <v>0</v>
      </c>
      <c r="Z29" s="386">
        <f t="shared" si="32"/>
        <v>0</v>
      </c>
      <c r="AA29" s="443">
        <f t="shared" si="33"/>
        <v>0</v>
      </c>
      <c r="AB29" s="482">
        <f t="shared" si="2"/>
        <v>0</v>
      </c>
      <c r="AC29" s="483">
        <f t="shared" si="3"/>
        <v>0</v>
      </c>
      <c r="AD29" s="484">
        <f t="shared" si="4"/>
        <v>0</v>
      </c>
      <c r="AE29" s="386">
        <f>'Ketersediaan Alat Peb-20'!J28</f>
        <v>2</v>
      </c>
      <c r="AF29" s="443"/>
      <c r="AG29" s="386">
        <f t="shared" si="5"/>
        <v>0</v>
      </c>
      <c r="AH29" s="443">
        <f t="shared" si="6"/>
        <v>73.25</v>
      </c>
      <c r="AI29" s="537">
        <v>65.72</v>
      </c>
      <c r="AJ29" s="538" t="s">
        <v>112</v>
      </c>
      <c r="AK29" s="541" t="s">
        <v>109</v>
      </c>
      <c r="AL29" s="540"/>
      <c r="AM29" s="536"/>
      <c r="AN29">
        <v>71</v>
      </c>
      <c r="AO29">
        <v>293</v>
      </c>
      <c r="AP29" s="536">
        <v>73.25</v>
      </c>
      <c r="AQ29">
        <f t="shared" si="34"/>
        <v>0</v>
      </c>
      <c r="AR29">
        <f t="shared" si="35"/>
        <v>0</v>
      </c>
      <c r="AS29">
        <f t="shared" si="36"/>
        <v>0</v>
      </c>
      <c r="AT29">
        <f t="shared" si="37"/>
        <v>0</v>
      </c>
      <c r="AU29">
        <f t="shared" si="38"/>
        <v>0</v>
      </c>
      <c r="AV29" s="536"/>
      <c r="AW29" s="536"/>
    </row>
    <row r="30" spans="2:49">
      <c r="B30" s="257"/>
      <c r="C30" s="36">
        <v>19</v>
      </c>
      <c r="D30" s="384" t="s">
        <v>63</v>
      </c>
      <c r="E30" s="401">
        <v>3937</v>
      </c>
      <c r="F30" s="386">
        <f>MI!BR30</f>
        <v>0</v>
      </c>
      <c r="G30" s="387">
        <f>MI!BS30</f>
        <v>0</v>
      </c>
      <c r="H30" s="387">
        <f>MI!BU30</f>
        <v>0</v>
      </c>
      <c r="I30" s="443">
        <f>MI!BT30</f>
        <v>0</v>
      </c>
      <c r="J30" s="386">
        <f>MII!BR30</f>
        <v>0</v>
      </c>
      <c r="K30" s="387">
        <f>MII!BS30</f>
        <v>0</v>
      </c>
      <c r="L30" s="387">
        <f>MII!BU30</f>
        <v>0</v>
      </c>
      <c r="M30" s="443">
        <f>MII!BT30</f>
        <v>0</v>
      </c>
      <c r="N30" s="386">
        <f>MIII!BR30</f>
        <v>0</v>
      </c>
      <c r="O30" s="387">
        <f>MIII!BS30</f>
        <v>0</v>
      </c>
      <c r="P30" s="387">
        <f>MIII!BU30</f>
        <v>0</v>
      </c>
      <c r="Q30" s="443">
        <f>MIII!BT30</f>
        <v>0</v>
      </c>
      <c r="R30" s="386">
        <f>MIV!BR30</f>
        <v>0</v>
      </c>
      <c r="S30" s="387">
        <f>MIV!BS30</f>
        <v>0</v>
      </c>
      <c r="T30" s="387">
        <f>MIV!BU30</f>
        <v>0</v>
      </c>
      <c r="U30" s="443">
        <f>MIV!BT30</f>
        <v>0</v>
      </c>
      <c r="V30" s="386">
        <f>MV!BR30</f>
        <v>0</v>
      </c>
      <c r="W30" s="387">
        <f>MV!BS30</f>
        <v>0</v>
      </c>
      <c r="X30" s="387">
        <f>MV!BU30</f>
        <v>0</v>
      </c>
      <c r="Y30" s="443">
        <f>MV!BT30</f>
        <v>0</v>
      </c>
      <c r="Z30" s="386">
        <f t="shared" si="32"/>
        <v>0</v>
      </c>
      <c r="AA30" s="443">
        <f t="shared" si="33"/>
        <v>0</v>
      </c>
      <c r="AB30" s="482">
        <f t="shared" si="2"/>
        <v>0</v>
      </c>
      <c r="AC30" s="483">
        <f t="shared" si="3"/>
        <v>0</v>
      </c>
      <c r="AD30" s="484">
        <f t="shared" si="4"/>
        <v>0</v>
      </c>
      <c r="AE30" s="386">
        <f>'Ketersediaan Alat Peb-20'!J29</f>
        <v>1</v>
      </c>
      <c r="AF30" s="443"/>
      <c r="AG30" s="386">
        <f t="shared" si="5"/>
        <v>0</v>
      </c>
      <c r="AH30" s="443">
        <f t="shared" si="6"/>
        <v>98.5</v>
      </c>
      <c r="AI30" s="537">
        <v>23.25</v>
      </c>
      <c r="AJ30" s="538" t="s">
        <v>112</v>
      </c>
      <c r="AK30" s="541" t="s">
        <v>109</v>
      </c>
      <c r="AL30" s="540"/>
      <c r="AN30">
        <v>528</v>
      </c>
      <c r="AO30">
        <v>394</v>
      </c>
      <c r="AP30" s="536">
        <v>98.5</v>
      </c>
      <c r="AQ30">
        <f t="shared" si="34"/>
        <v>0</v>
      </c>
      <c r="AR30">
        <f t="shared" si="35"/>
        <v>0</v>
      </c>
      <c r="AS30">
        <f t="shared" si="36"/>
        <v>0</v>
      </c>
      <c r="AT30">
        <f t="shared" si="37"/>
        <v>0</v>
      </c>
      <c r="AU30">
        <f t="shared" si="38"/>
        <v>0</v>
      </c>
      <c r="AV30" s="536"/>
      <c r="AW30" s="536"/>
    </row>
    <row r="31" spans="2:49">
      <c r="B31" s="257"/>
      <c r="C31" s="403">
        <v>21</v>
      </c>
      <c r="D31" s="380" t="s">
        <v>64</v>
      </c>
      <c r="E31" s="404">
        <v>5658.93</v>
      </c>
      <c r="F31" s="386">
        <f>MI!BR31</f>
        <v>0</v>
      </c>
      <c r="G31" s="387">
        <f>MI!BS31</f>
        <v>0</v>
      </c>
      <c r="H31" s="387">
        <f>MI!BU31</f>
        <v>0</v>
      </c>
      <c r="I31" s="443">
        <f>MI!BT31</f>
        <v>0</v>
      </c>
      <c r="J31" s="386">
        <f>MII!BR31</f>
        <v>0</v>
      </c>
      <c r="K31" s="387">
        <f>MII!BS31</f>
        <v>0</v>
      </c>
      <c r="L31" s="387">
        <f>MII!BU31</f>
        <v>0</v>
      </c>
      <c r="M31" s="443">
        <f>MII!BT31</f>
        <v>0</v>
      </c>
      <c r="N31" s="386">
        <f>MIII!BR31</f>
        <v>0</v>
      </c>
      <c r="O31" s="387">
        <f>MIII!BS31</f>
        <v>0</v>
      </c>
      <c r="P31" s="387">
        <f>MIII!BU31</f>
        <v>0</v>
      </c>
      <c r="Q31" s="443">
        <f>MIII!BT31</f>
        <v>0</v>
      </c>
      <c r="R31" s="386">
        <f>MIV!BR31</f>
        <v>0</v>
      </c>
      <c r="S31" s="387">
        <f>MIV!BS31</f>
        <v>0</v>
      </c>
      <c r="T31" s="387">
        <f>MIV!BU31</f>
        <v>0</v>
      </c>
      <c r="U31" s="443">
        <f>MIV!BT31</f>
        <v>0</v>
      </c>
      <c r="V31" s="386">
        <f>MV!BR31</f>
        <v>0</v>
      </c>
      <c r="W31" s="387">
        <f>MV!BS31</f>
        <v>0</v>
      </c>
      <c r="X31" s="387">
        <f>MV!BU31</f>
        <v>0</v>
      </c>
      <c r="Y31" s="443">
        <f>MV!BT31</f>
        <v>0</v>
      </c>
      <c r="Z31" s="386">
        <f t="shared" si="32"/>
        <v>0</v>
      </c>
      <c r="AA31" s="443">
        <f t="shared" si="33"/>
        <v>0</v>
      </c>
      <c r="AB31" s="482">
        <f t="shared" si="2"/>
        <v>0</v>
      </c>
      <c r="AC31" s="483">
        <f t="shared" si="3"/>
        <v>0</v>
      </c>
      <c r="AD31" s="484">
        <f t="shared" si="4"/>
        <v>0</v>
      </c>
      <c r="AE31" s="386">
        <f>'Ketersediaan Alat Peb-20'!J30</f>
        <v>0</v>
      </c>
      <c r="AF31" s="443"/>
      <c r="AG31" s="386">
        <f t="shared" si="5"/>
        <v>0</v>
      </c>
      <c r="AH31" s="443">
        <f t="shared" si="6"/>
        <v>0</v>
      </c>
      <c r="AI31" s="537">
        <v>12.5</v>
      </c>
      <c r="AJ31" s="538">
        <v>0</v>
      </c>
      <c r="AK31" s="539"/>
      <c r="AL31" s="540"/>
      <c r="AN31">
        <v>0</v>
      </c>
      <c r="AO31">
        <v>0</v>
      </c>
      <c r="AP31" s="536">
        <v>0</v>
      </c>
      <c r="AQ31">
        <f t="shared" si="34"/>
        <v>0</v>
      </c>
      <c r="AR31">
        <f t="shared" si="35"/>
        <v>0</v>
      </c>
      <c r="AS31">
        <f t="shared" si="36"/>
        <v>0</v>
      </c>
      <c r="AT31">
        <f t="shared" si="37"/>
        <v>0</v>
      </c>
      <c r="AU31">
        <f t="shared" si="38"/>
        <v>0</v>
      </c>
      <c r="AV31" s="536"/>
      <c r="AW31" s="536"/>
    </row>
    <row r="32" spans="2:49">
      <c r="B32" s="257"/>
      <c r="C32" s="36">
        <v>22</v>
      </c>
      <c r="D32" s="384" t="s">
        <v>65</v>
      </c>
      <c r="E32" s="401">
        <v>3953</v>
      </c>
      <c r="F32" s="386">
        <f>MI!BR32</f>
        <v>0</v>
      </c>
      <c r="G32" s="387">
        <f>MI!BS32</f>
        <v>0</v>
      </c>
      <c r="H32" s="387">
        <f>MI!BU32</f>
        <v>0</v>
      </c>
      <c r="I32" s="443">
        <f>MI!BT32</f>
        <v>0</v>
      </c>
      <c r="J32" s="386">
        <f>MII!BR32</f>
        <v>0</v>
      </c>
      <c r="K32" s="387">
        <f>MII!BS32</f>
        <v>0</v>
      </c>
      <c r="L32" s="387">
        <f>MII!BU32</f>
        <v>0</v>
      </c>
      <c r="M32" s="443">
        <f>MII!BT32</f>
        <v>0</v>
      </c>
      <c r="N32" s="386">
        <f>MIII!BR32</f>
        <v>0</v>
      </c>
      <c r="O32" s="387">
        <f>MIII!BS32</f>
        <v>0</v>
      </c>
      <c r="P32" s="387">
        <f>MIII!BU32</f>
        <v>0</v>
      </c>
      <c r="Q32" s="443">
        <f>MIII!BT32</f>
        <v>0</v>
      </c>
      <c r="R32" s="386">
        <f>MIV!BR32</f>
        <v>0</v>
      </c>
      <c r="S32" s="387">
        <f>MIV!BS32</f>
        <v>0</v>
      </c>
      <c r="T32" s="387">
        <f>MIV!BU32</f>
        <v>0</v>
      </c>
      <c r="U32" s="443">
        <f>MIV!BT32</f>
        <v>0</v>
      </c>
      <c r="V32" s="386">
        <f>MV!BR32</f>
        <v>0</v>
      </c>
      <c r="W32" s="387">
        <f>MV!BS32</f>
        <v>0</v>
      </c>
      <c r="X32" s="387">
        <f>MV!BU32</f>
        <v>0</v>
      </c>
      <c r="Y32" s="443">
        <f>MV!BT32</f>
        <v>0</v>
      </c>
      <c r="Z32" s="386">
        <f t="shared" si="32"/>
        <v>0</v>
      </c>
      <c r="AA32" s="443">
        <f t="shared" si="33"/>
        <v>0</v>
      </c>
      <c r="AB32" s="482">
        <f t="shared" si="2"/>
        <v>0</v>
      </c>
      <c r="AC32" s="483">
        <f t="shared" si="3"/>
        <v>0</v>
      </c>
      <c r="AD32" s="484">
        <f t="shared" si="4"/>
        <v>0</v>
      </c>
      <c r="AE32" s="386">
        <f>'Ketersediaan Alat Peb-20'!J31</f>
        <v>0</v>
      </c>
      <c r="AF32" s="443"/>
      <c r="AG32" s="386">
        <f t="shared" si="5"/>
        <v>0</v>
      </c>
      <c r="AH32" s="443">
        <f t="shared" si="6"/>
        <v>0</v>
      </c>
      <c r="AI32" s="537">
        <v>0</v>
      </c>
      <c r="AJ32" s="538">
        <v>0</v>
      </c>
      <c r="AK32" s="539"/>
      <c r="AL32" s="540"/>
      <c r="AN32">
        <v>0</v>
      </c>
      <c r="AO32">
        <v>0</v>
      </c>
      <c r="AP32" s="536">
        <v>0</v>
      </c>
      <c r="AQ32">
        <f t="shared" si="34"/>
        <v>0</v>
      </c>
      <c r="AR32">
        <f t="shared" si="35"/>
        <v>0</v>
      </c>
      <c r="AS32">
        <f t="shared" si="36"/>
        <v>0</v>
      </c>
      <c r="AT32">
        <f t="shared" si="37"/>
        <v>0</v>
      </c>
      <c r="AU32">
        <f t="shared" si="38"/>
        <v>0</v>
      </c>
      <c r="AV32" s="536"/>
      <c r="AW32" s="536"/>
    </row>
    <row r="33" spans="2:49">
      <c r="B33" s="257"/>
      <c r="C33" s="36">
        <v>23</v>
      </c>
      <c r="D33" s="384" t="s">
        <v>67</v>
      </c>
      <c r="E33" s="401">
        <v>5426</v>
      </c>
      <c r="F33" s="386">
        <f>MI!BR33</f>
        <v>0</v>
      </c>
      <c r="G33" s="387">
        <f>MI!BS33</f>
        <v>0</v>
      </c>
      <c r="H33" s="387">
        <f>MI!BU33</f>
        <v>0</v>
      </c>
      <c r="I33" s="443">
        <f>MI!BT33</f>
        <v>0</v>
      </c>
      <c r="J33" s="386">
        <f>MII!BR33</f>
        <v>0</v>
      </c>
      <c r="K33" s="387">
        <f>MII!BS33</f>
        <v>0</v>
      </c>
      <c r="L33" s="387">
        <f>MII!BU33</f>
        <v>0</v>
      </c>
      <c r="M33" s="443">
        <f>MII!BT33</f>
        <v>0</v>
      </c>
      <c r="N33" s="386">
        <f>MIII!BR33</f>
        <v>0</v>
      </c>
      <c r="O33" s="387">
        <f>MIII!BS33</f>
        <v>0</v>
      </c>
      <c r="P33" s="387">
        <f>MIII!BU33</f>
        <v>0</v>
      </c>
      <c r="Q33" s="443">
        <f>MIII!BT33</f>
        <v>0</v>
      </c>
      <c r="R33" s="386">
        <f>MIV!BR33</f>
        <v>0</v>
      </c>
      <c r="S33" s="387">
        <f>MIV!BS33</f>
        <v>0</v>
      </c>
      <c r="T33" s="387">
        <f>MIV!BU33</f>
        <v>0</v>
      </c>
      <c r="U33" s="443">
        <f>MIV!BT33</f>
        <v>0</v>
      </c>
      <c r="V33" s="386">
        <f>MV!BR33</f>
        <v>0</v>
      </c>
      <c r="W33" s="387">
        <f>MV!BS33</f>
        <v>0</v>
      </c>
      <c r="X33" s="387">
        <f>MV!BU33</f>
        <v>0</v>
      </c>
      <c r="Y33" s="443">
        <f>MV!BT33</f>
        <v>0</v>
      </c>
      <c r="Z33" s="386">
        <f t="shared" si="32"/>
        <v>0</v>
      </c>
      <c r="AA33" s="443">
        <f t="shared" si="33"/>
        <v>0</v>
      </c>
      <c r="AB33" s="482">
        <f t="shared" si="2"/>
        <v>0</v>
      </c>
      <c r="AC33" s="483">
        <f t="shared" si="3"/>
        <v>0</v>
      </c>
      <c r="AD33" s="484">
        <f t="shared" si="4"/>
        <v>0</v>
      </c>
      <c r="AE33" s="386">
        <f>'Ketersediaan Alat Peb-20'!J32</f>
        <v>0</v>
      </c>
      <c r="AF33" s="443"/>
      <c r="AG33" s="386">
        <f t="shared" si="5"/>
        <v>0</v>
      </c>
      <c r="AH33" s="443">
        <f t="shared" si="6"/>
        <v>0</v>
      </c>
      <c r="AI33" s="537">
        <v>0</v>
      </c>
      <c r="AJ33" s="538">
        <v>0</v>
      </c>
      <c r="AK33" s="539"/>
      <c r="AL33" s="540"/>
      <c r="AN33">
        <v>0</v>
      </c>
      <c r="AO33">
        <v>0</v>
      </c>
      <c r="AP33" s="536">
        <v>0</v>
      </c>
      <c r="AQ33">
        <f t="shared" si="34"/>
        <v>0</v>
      </c>
      <c r="AR33">
        <f t="shared" si="35"/>
        <v>0</v>
      </c>
      <c r="AS33">
        <f t="shared" si="36"/>
        <v>0</v>
      </c>
      <c r="AT33">
        <f t="shared" si="37"/>
        <v>0</v>
      </c>
      <c r="AU33">
        <f t="shared" si="38"/>
        <v>0</v>
      </c>
      <c r="AV33" s="536"/>
      <c r="AW33" s="536"/>
    </row>
    <row r="34" ht="15.75" spans="2:49">
      <c r="B34" s="261"/>
      <c r="C34" s="36">
        <v>24</v>
      </c>
      <c r="D34" s="384" t="s">
        <v>69</v>
      </c>
      <c r="E34" s="405">
        <v>4474</v>
      </c>
      <c r="F34" s="394">
        <f>MI!BR34</f>
        <v>0</v>
      </c>
      <c r="G34" s="395">
        <f>MI!BS34</f>
        <v>0</v>
      </c>
      <c r="H34" s="395">
        <f>MI!BU34</f>
        <v>0</v>
      </c>
      <c r="I34" s="445">
        <f>MI!BT34</f>
        <v>0</v>
      </c>
      <c r="J34" s="394">
        <f>MII!BR34</f>
        <v>0</v>
      </c>
      <c r="K34" s="395">
        <f>MII!BS34</f>
        <v>0</v>
      </c>
      <c r="L34" s="395">
        <f>MII!BU34</f>
        <v>0</v>
      </c>
      <c r="M34" s="445">
        <f>MII!BT34</f>
        <v>0</v>
      </c>
      <c r="N34" s="394">
        <f>MIII!BR34</f>
        <v>0</v>
      </c>
      <c r="O34" s="395">
        <f>MIII!BS34</f>
        <v>0</v>
      </c>
      <c r="P34" s="395">
        <f>MIII!BU34</f>
        <v>0</v>
      </c>
      <c r="Q34" s="445">
        <f>MIII!BT34</f>
        <v>0</v>
      </c>
      <c r="R34" s="394">
        <f>MIV!BR34</f>
        <v>0</v>
      </c>
      <c r="S34" s="395">
        <f>MIV!BS34</f>
        <v>0</v>
      </c>
      <c r="T34" s="395">
        <f>MIV!BU34</f>
        <v>0</v>
      </c>
      <c r="U34" s="445">
        <f>MIV!BT34</f>
        <v>0</v>
      </c>
      <c r="V34" s="394">
        <f>MV!BR34</f>
        <v>0</v>
      </c>
      <c r="W34" s="395">
        <f>MV!BS34</f>
        <v>0</v>
      </c>
      <c r="X34" s="395">
        <f>MV!BU34</f>
        <v>0</v>
      </c>
      <c r="Y34" s="445">
        <f>MV!BT34</f>
        <v>0</v>
      </c>
      <c r="Z34" s="394">
        <f t="shared" si="32"/>
        <v>0</v>
      </c>
      <c r="AA34" s="445">
        <f t="shared" si="33"/>
        <v>0</v>
      </c>
      <c r="AB34" s="489">
        <f t="shared" si="2"/>
        <v>0</v>
      </c>
      <c r="AC34" s="490">
        <f t="shared" si="3"/>
        <v>0</v>
      </c>
      <c r="AD34" s="491">
        <f t="shared" si="4"/>
        <v>0</v>
      </c>
      <c r="AE34" s="394">
        <f>'Ketersediaan Alat Peb-20'!J33</f>
        <v>0</v>
      </c>
      <c r="AF34" s="445"/>
      <c r="AG34" s="394">
        <f t="shared" si="5"/>
        <v>0</v>
      </c>
      <c r="AH34" s="445">
        <f t="shared" si="6"/>
        <v>0</v>
      </c>
      <c r="AI34" s="545">
        <v>0</v>
      </c>
      <c r="AJ34" s="546">
        <v>0</v>
      </c>
      <c r="AK34" s="547"/>
      <c r="AL34" s="548"/>
      <c r="AN34">
        <v>0</v>
      </c>
      <c r="AO34">
        <v>0</v>
      </c>
      <c r="AP34" s="536">
        <v>0</v>
      </c>
      <c r="AQ34">
        <f t="shared" si="34"/>
        <v>0</v>
      </c>
      <c r="AR34">
        <f t="shared" si="35"/>
        <v>0</v>
      </c>
      <c r="AS34">
        <f t="shared" si="36"/>
        <v>0</v>
      </c>
      <c r="AT34">
        <f t="shared" si="37"/>
        <v>0</v>
      </c>
      <c r="AU34">
        <f t="shared" si="38"/>
        <v>0</v>
      </c>
      <c r="AV34" s="536"/>
      <c r="AW34" s="536"/>
    </row>
    <row r="35" ht="15.75" spans="2:49">
      <c r="B35" s="267"/>
      <c r="C35" s="46"/>
      <c r="D35" s="396" t="s">
        <v>43</v>
      </c>
      <c r="E35" s="397">
        <f>SUM(E27:E34)</f>
        <v>39197.93</v>
      </c>
      <c r="F35" s="398">
        <f>MI!BR35</f>
        <v>0</v>
      </c>
      <c r="G35" s="399">
        <f>MI!BS35</f>
        <v>0</v>
      </c>
      <c r="H35" s="399">
        <f>MI!BU35</f>
        <v>0</v>
      </c>
      <c r="I35" s="446">
        <f>MI!BT35</f>
        <v>0</v>
      </c>
      <c r="J35" s="398">
        <f>MII!BR35</f>
        <v>0</v>
      </c>
      <c r="K35" s="399">
        <f>MII!BS35</f>
        <v>0</v>
      </c>
      <c r="L35" s="399">
        <f>MII!BU35</f>
        <v>0</v>
      </c>
      <c r="M35" s="446">
        <f>MII!BT35</f>
        <v>0</v>
      </c>
      <c r="N35" s="398">
        <f>MIII!BR35</f>
        <v>0</v>
      </c>
      <c r="O35" s="399">
        <f>MIII!BS35</f>
        <v>0</v>
      </c>
      <c r="P35" s="399">
        <f>MIII!BU35</f>
        <v>0</v>
      </c>
      <c r="Q35" s="446">
        <f>MIII!BT35</f>
        <v>0</v>
      </c>
      <c r="R35" s="398">
        <f>MIV!BR35</f>
        <v>0</v>
      </c>
      <c r="S35" s="399">
        <f>MIV!BS35</f>
        <v>0</v>
      </c>
      <c r="T35" s="399">
        <f>MIV!BU35</f>
        <v>0</v>
      </c>
      <c r="U35" s="446">
        <f>MIV!BT35</f>
        <v>0</v>
      </c>
      <c r="V35" s="398">
        <f>MV!BR35</f>
        <v>0</v>
      </c>
      <c r="W35" s="399">
        <f>MV!BS35</f>
        <v>0</v>
      </c>
      <c r="X35" s="399">
        <f>MV!BU35</f>
        <v>0</v>
      </c>
      <c r="Y35" s="446">
        <f>MV!BT35</f>
        <v>0</v>
      </c>
      <c r="Z35" s="398">
        <f>SUM(Z27:Z34)</f>
        <v>0</v>
      </c>
      <c r="AA35" s="446">
        <f>SUM(AA27:AA34)</f>
        <v>0</v>
      </c>
      <c r="AB35" s="492">
        <f t="shared" si="2"/>
        <v>0</v>
      </c>
      <c r="AC35" s="493">
        <f t="shared" si="3"/>
        <v>0</v>
      </c>
      <c r="AD35" s="494">
        <f t="shared" si="4"/>
        <v>0</v>
      </c>
      <c r="AE35" s="495">
        <f>'Ketersediaan Alat Peb-20'!J34</f>
        <v>4</v>
      </c>
      <c r="AF35" s="446"/>
      <c r="AG35" s="398">
        <f t="shared" si="5"/>
        <v>0</v>
      </c>
      <c r="AH35" s="446">
        <f t="shared" si="6"/>
        <v>175.5</v>
      </c>
      <c r="AI35" s="549">
        <f>SUM(AI27:AI34)</f>
        <v>255.2</v>
      </c>
      <c r="AJ35" s="550">
        <f>SUM(AJ27:AJ34)</f>
        <v>1.1</v>
      </c>
      <c r="AK35" s="551"/>
      <c r="AL35" s="552"/>
      <c r="AN35" s="553">
        <v>614</v>
      </c>
      <c r="AO35" s="553">
        <v>702</v>
      </c>
      <c r="AP35" s="553">
        <v>175.5</v>
      </c>
      <c r="AQ35">
        <f t="shared" ref="AQ35:AU35" si="39">SUM(AQ27:AQ34)</f>
        <v>0</v>
      </c>
      <c r="AR35">
        <f t="shared" si="39"/>
        <v>0</v>
      </c>
      <c r="AS35">
        <f t="shared" si="39"/>
        <v>0</v>
      </c>
      <c r="AT35">
        <f t="shared" si="39"/>
        <v>0</v>
      </c>
      <c r="AU35">
        <f t="shared" si="39"/>
        <v>0</v>
      </c>
      <c r="AV35" s="536"/>
      <c r="AW35" s="536"/>
    </row>
    <row r="36" spans="2:49">
      <c r="B36" s="252" t="s">
        <v>70</v>
      </c>
      <c r="C36" s="36">
        <v>25</v>
      </c>
      <c r="D36" s="384" t="s">
        <v>71</v>
      </c>
      <c r="E36" s="406">
        <v>6421</v>
      </c>
      <c r="F36" s="382">
        <f>MI!BR36</f>
        <v>0</v>
      </c>
      <c r="G36" s="383">
        <f>MI!BS36</f>
        <v>0</v>
      </c>
      <c r="H36" s="383">
        <f>MI!BU36</f>
        <v>0</v>
      </c>
      <c r="I36" s="442">
        <f>MI!BT36</f>
        <v>0</v>
      </c>
      <c r="J36" s="382">
        <f>MII!BR36</f>
        <v>0</v>
      </c>
      <c r="K36" s="383">
        <f>MII!BS36</f>
        <v>0</v>
      </c>
      <c r="L36" s="383">
        <f>MII!BU36</f>
        <v>0</v>
      </c>
      <c r="M36" s="442">
        <f>MII!BT36</f>
        <v>0</v>
      </c>
      <c r="N36" s="382">
        <f>MIII!BR36</f>
        <v>0</v>
      </c>
      <c r="O36" s="383">
        <f>MIII!BS36</f>
        <v>0</v>
      </c>
      <c r="P36" s="383">
        <f>MIII!BU36</f>
        <v>0</v>
      </c>
      <c r="Q36" s="442">
        <f>MIII!BT36</f>
        <v>0</v>
      </c>
      <c r="R36" s="382">
        <f>MIV!BR36</f>
        <v>0</v>
      </c>
      <c r="S36" s="383">
        <f>MIV!BS36</f>
        <v>0</v>
      </c>
      <c r="T36" s="383">
        <f>MIV!BU36</f>
        <v>0</v>
      </c>
      <c r="U36" s="442">
        <f>MIV!BT36</f>
        <v>0</v>
      </c>
      <c r="V36" s="382">
        <f>MV!BR36</f>
        <v>0</v>
      </c>
      <c r="W36" s="383">
        <f>MV!BS36</f>
        <v>0</v>
      </c>
      <c r="X36" s="383">
        <f>MV!BU36</f>
        <v>0</v>
      </c>
      <c r="Y36" s="442">
        <f>MV!BT36</f>
        <v>0</v>
      </c>
      <c r="Z36" s="382">
        <f t="shared" ref="Z36:Z42" si="40">F36+J36+N36+R36+V36</f>
        <v>0</v>
      </c>
      <c r="AA36" s="442">
        <f t="shared" ref="AA36:AA42" si="41">G36+K36+O36+S36+W36</f>
        <v>0</v>
      </c>
      <c r="AB36" s="477">
        <f t="shared" si="2"/>
        <v>0</v>
      </c>
      <c r="AC36" s="478">
        <f t="shared" si="3"/>
        <v>0</v>
      </c>
      <c r="AD36" s="479">
        <f t="shared" si="4"/>
        <v>0</v>
      </c>
      <c r="AE36" s="382">
        <f>'Ketersediaan Alat Peb-20'!J35</f>
        <v>0</v>
      </c>
      <c r="AF36" s="442"/>
      <c r="AG36" s="382">
        <f t="shared" si="5"/>
        <v>0</v>
      </c>
      <c r="AH36" s="442">
        <f t="shared" si="6"/>
        <v>0</v>
      </c>
      <c r="AI36" s="382">
        <v>781</v>
      </c>
      <c r="AJ36" s="442">
        <v>3.85</v>
      </c>
      <c r="AK36" s="382"/>
      <c r="AL36" s="535"/>
      <c r="AN36">
        <v>0</v>
      </c>
      <c r="AO36">
        <v>0</v>
      </c>
      <c r="AP36">
        <v>0</v>
      </c>
      <c r="AQ36">
        <f t="shared" ref="AQ36:AQ42" si="42">IF(H36&gt;0,1,0)</f>
        <v>0</v>
      </c>
      <c r="AR36">
        <f t="shared" ref="AR36:AR42" si="43">IF(L36&gt;0,1,0)</f>
        <v>0</v>
      </c>
      <c r="AS36">
        <f t="shared" ref="AS36:AS42" si="44">IF(P36&gt;0,1,0)</f>
        <v>0</v>
      </c>
      <c r="AT36">
        <f t="shared" ref="AT36:AT42" si="45">IF(T36&gt;0,1,0)</f>
        <v>0</v>
      </c>
      <c r="AU36">
        <f t="shared" ref="AU36:AU42" si="46">IF(X36&gt;0,1,0)</f>
        <v>0</v>
      </c>
      <c r="AV36" s="536"/>
      <c r="AW36" s="536"/>
    </row>
    <row r="37" spans="2:49">
      <c r="B37" s="276"/>
      <c r="C37" s="403">
        <v>26</v>
      </c>
      <c r="D37" s="380" t="s">
        <v>72</v>
      </c>
      <c r="E37" s="400">
        <v>3276</v>
      </c>
      <c r="F37" s="386">
        <f>MI!BR37</f>
        <v>0</v>
      </c>
      <c r="G37" s="387">
        <f>MI!BS37</f>
        <v>0</v>
      </c>
      <c r="H37" s="387">
        <f>MI!BU37</f>
        <v>0</v>
      </c>
      <c r="I37" s="443">
        <f>MI!BT37</f>
        <v>0</v>
      </c>
      <c r="J37" s="386">
        <f>MII!BR37</f>
        <v>0</v>
      </c>
      <c r="K37" s="387">
        <f>MII!BS37</f>
        <v>0</v>
      </c>
      <c r="L37" s="387">
        <f>MII!BU37</f>
        <v>0</v>
      </c>
      <c r="M37" s="443">
        <f>MII!BT37</f>
        <v>0</v>
      </c>
      <c r="N37" s="386">
        <f>MIII!BR37</f>
        <v>0</v>
      </c>
      <c r="O37" s="387">
        <f>MIII!BS37</f>
        <v>0</v>
      </c>
      <c r="P37" s="387">
        <f>MIII!BU37</f>
        <v>0</v>
      </c>
      <c r="Q37" s="443">
        <f>MIII!BT37</f>
        <v>0</v>
      </c>
      <c r="R37" s="386">
        <f>MIV!BR37</f>
        <v>0</v>
      </c>
      <c r="S37" s="387">
        <f>MIV!BS37</f>
        <v>0</v>
      </c>
      <c r="T37" s="387">
        <f>MIV!BU37</f>
        <v>0</v>
      </c>
      <c r="U37" s="443">
        <f>MIV!BT37</f>
        <v>0</v>
      </c>
      <c r="V37" s="386">
        <f>MV!BR37</f>
        <v>0</v>
      </c>
      <c r="W37" s="387">
        <f>MV!BS37</f>
        <v>0</v>
      </c>
      <c r="X37" s="387">
        <f>MV!BU37</f>
        <v>0</v>
      </c>
      <c r="Y37" s="443">
        <f>MV!BT37</f>
        <v>0</v>
      </c>
      <c r="Z37" s="386">
        <f t="shared" si="40"/>
        <v>0</v>
      </c>
      <c r="AA37" s="443">
        <f t="shared" si="41"/>
        <v>0</v>
      </c>
      <c r="AB37" s="482">
        <f t="shared" si="2"/>
        <v>0</v>
      </c>
      <c r="AC37" s="483">
        <f t="shared" si="3"/>
        <v>0</v>
      </c>
      <c r="AD37" s="484">
        <f t="shared" si="4"/>
        <v>0</v>
      </c>
      <c r="AE37" s="386">
        <f>'Ketersediaan Alat Peb-20'!J36</f>
        <v>0</v>
      </c>
      <c r="AF37" s="443"/>
      <c r="AG37" s="386">
        <f t="shared" si="5"/>
        <v>0</v>
      </c>
      <c r="AH37" s="443">
        <f t="shared" si="6"/>
        <v>0</v>
      </c>
      <c r="AI37" s="386">
        <v>13.563</v>
      </c>
      <c r="AJ37" s="443">
        <v>0</v>
      </c>
      <c r="AK37" s="541" t="s">
        <v>109</v>
      </c>
      <c r="AL37" s="540"/>
      <c r="AN37">
        <v>0</v>
      </c>
      <c r="AO37">
        <v>0</v>
      </c>
      <c r="AP37">
        <v>0</v>
      </c>
      <c r="AQ37">
        <f t="shared" si="42"/>
        <v>0</v>
      </c>
      <c r="AR37">
        <f t="shared" si="43"/>
        <v>0</v>
      </c>
      <c r="AS37">
        <f t="shared" si="44"/>
        <v>0</v>
      </c>
      <c r="AT37">
        <f t="shared" si="45"/>
        <v>0</v>
      </c>
      <c r="AU37">
        <f t="shared" si="46"/>
        <v>0</v>
      </c>
      <c r="AV37" s="536"/>
      <c r="AW37" s="536"/>
    </row>
    <row r="38" spans="2:49">
      <c r="B38" s="276"/>
      <c r="C38" s="36">
        <v>27</v>
      </c>
      <c r="D38" s="384" t="s">
        <v>73</v>
      </c>
      <c r="E38" s="401">
        <v>4222</v>
      </c>
      <c r="F38" s="386">
        <f>MI!BR38</f>
        <v>0</v>
      </c>
      <c r="G38" s="387">
        <f>MI!BS38</f>
        <v>0</v>
      </c>
      <c r="H38" s="387">
        <f>MI!BU38</f>
        <v>0</v>
      </c>
      <c r="I38" s="443">
        <f>MI!BT38</f>
        <v>0</v>
      </c>
      <c r="J38" s="386">
        <f>MII!BR38</f>
        <v>0</v>
      </c>
      <c r="K38" s="387">
        <f>MII!BS38</f>
        <v>0</v>
      </c>
      <c r="L38" s="387">
        <f>MII!BU38</f>
        <v>0</v>
      </c>
      <c r="M38" s="443">
        <f>MII!BT38</f>
        <v>0</v>
      </c>
      <c r="N38" s="386">
        <f>MIII!BR38</f>
        <v>0</v>
      </c>
      <c r="O38" s="387">
        <f>MIII!BS38</f>
        <v>0</v>
      </c>
      <c r="P38" s="387">
        <f>MIII!BU38</f>
        <v>0</v>
      </c>
      <c r="Q38" s="443">
        <f>MIII!BT38</f>
        <v>0</v>
      </c>
      <c r="R38" s="386">
        <f>MIV!BR38</f>
        <v>0</v>
      </c>
      <c r="S38" s="387">
        <f>MIV!BS38</f>
        <v>0</v>
      </c>
      <c r="T38" s="387">
        <f>MIV!BU38</f>
        <v>0</v>
      </c>
      <c r="U38" s="443">
        <f>MIV!BT38</f>
        <v>0</v>
      </c>
      <c r="V38" s="386">
        <f>MV!BR38</f>
        <v>0</v>
      </c>
      <c r="W38" s="387">
        <f>MV!BS38</f>
        <v>0</v>
      </c>
      <c r="X38" s="387">
        <f>MV!BU38</f>
        <v>0</v>
      </c>
      <c r="Y38" s="443">
        <f>MV!BT38</f>
        <v>0</v>
      </c>
      <c r="Z38" s="386">
        <f t="shared" si="40"/>
        <v>0</v>
      </c>
      <c r="AA38" s="443">
        <f t="shared" si="41"/>
        <v>0</v>
      </c>
      <c r="AB38" s="482">
        <f t="shared" si="2"/>
        <v>0</v>
      </c>
      <c r="AC38" s="483">
        <f t="shared" si="3"/>
        <v>0</v>
      </c>
      <c r="AD38" s="484">
        <f t="shared" si="4"/>
        <v>0</v>
      </c>
      <c r="AE38" s="386">
        <f>'Ketersediaan Alat Peb-20'!J37</f>
        <v>0</v>
      </c>
      <c r="AF38" s="443"/>
      <c r="AG38" s="386">
        <f t="shared" si="5"/>
        <v>0</v>
      </c>
      <c r="AH38" s="443">
        <f t="shared" si="6"/>
        <v>0</v>
      </c>
      <c r="AI38" s="386">
        <v>0</v>
      </c>
      <c r="AJ38" s="443">
        <v>0</v>
      </c>
      <c r="AK38" s="386"/>
      <c r="AL38" s="540"/>
      <c r="AN38">
        <v>0</v>
      </c>
      <c r="AO38">
        <v>0</v>
      </c>
      <c r="AP38">
        <v>0</v>
      </c>
      <c r="AQ38">
        <f t="shared" si="42"/>
        <v>0</v>
      </c>
      <c r="AR38">
        <f t="shared" si="43"/>
        <v>0</v>
      </c>
      <c r="AS38">
        <f t="shared" si="44"/>
        <v>0</v>
      </c>
      <c r="AT38">
        <f t="shared" si="45"/>
        <v>0</v>
      </c>
      <c r="AU38">
        <f t="shared" si="46"/>
        <v>0</v>
      </c>
      <c r="AV38" s="536"/>
      <c r="AW38" s="536"/>
    </row>
    <row r="39" s="357" customFormat="1" spans="2:49">
      <c r="B39" s="276"/>
      <c r="C39" s="28">
        <v>28</v>
      </c>
      <c r="D39" s="407" t="s">
        <v>74</v>
      </c>
      <c r="E39" s="408">
        <v>3023</v>
      </c>
      <c r="F39" s="409">
        <f>MI!BR39</f>
        <v>0</v>
      </c>
      <c r="G39" s="410">
        <f>MI!BS39</f>
        <v>0</v>
      </c>
      <c r="H39" s="410">
        <f>MI!BU39</f>
        <v>0</v>
      </c>
      <c r="I39" s="449">
        <f>MI!BT39</f>
        <v>0</v>
      </c>
      <c r="J39" s="409">
        <f>MII!BR39</f>
        <v>0</v>
      </c>
      <c r="K39" s="410">
        <f>MII!BS39</f>
        <v>0</v>
      </c>
      <c r="L39" s="410">
        <f>MII!BU39</f>
        <v>0</v>
      </c>
      <c r="M39" s="449">
        <f>MII!BT39</f>
        <v>0</v>
      </c>
      <c r="N39" s="409">
        <f>MIII!BR39</f>
        <v>0</v>
      </c>
      <c r="O39" s="410">
        <f>MIII!BS39</f>
        <v>0</v>
      </c>
      <c r="P39" s="410">
        <f>MIII!BU39</f>
        <v>0</v>
      </c>
      <c r="Q39" s="449">
        <f>MIII!BT39</f>
        <v>0</v>
      </c>
      <c r="R39" s="409">
        <f>MIV!BR39</f>
        <v>0</v>
      </c>
      <c r="S39" s="410">
        <f>MIV!BS39</f>
        <v>0</v>
      </c>
      <c r="T39" s="410">
        <f>MIV!BU39</f>
        <v>0</v>
      </c>
      <c r="U39" s="449">
        <f>MIV!BT39</f>
        <v>0</v>
      </c>
      <c r="V39" s="409">
        <f>MV!BR39</f>
        <v>0</v>
      </c>
      <c r="W39" s="410">
        <f>MV!BS39</f>
        <v>0</v>
      </c>
      <c r="X39" s="410">
        <f>MV!BU39</f>
        <v>0</v>
      </c>
      <c r="Y39" s="449">
        <f>MV!BT39</f>
        <v>0</v>
      </c>
      <c r="Z39" s="409">
        <f t="shared" si="40"/>
        <v>0</v>
      </c>
      <c r="AA39" s="449">
        <f t="shared" si="41"/>
        <v>0</v>
      </c>
      <c r="AB39" s="499">
        <f t="shared" si="2"/>
        <v>0</v>
      </c>
      <c r="AC39" s="500">
        <f t="shared" si="3"/>
        <v>0</v>
      </c>
      <c r="AD39" s="501">
        <f t="shared" si="4"/>
        <v>0</v>
      </c>
      <c r="AE39" s="409">
        <f>'Ketersediaan Alat Peb-20'!J38</f>
        <v>0</v>
      </c>
      <c r="AF39" s="449"/>
      <c r="AG39" s="409">
        <f t="shared" si="5"/>
        <v>0</v>
      </c>
      <c r="AH39" s="449">
        <f t="shared" si="6"/>
        <v>0</v>
      </c>
      <c r="AI39" s="409">
        <v>0.130000000000003</v>
      </c>
      <c r="AJ39" s="449">
        <v>0</v>
      </c>
      <c r="AK39" s="409"/>
      <c r="AL39" s="540"/>
      <c r="AN39" s="357">
        <v>0</v>
      </c>
      <c r="AO39" s="357">
        <v>0</v>
      </c>
      <c r="AP39" s="357">
        <v>0</v>
      </c>
      <c r="AQ39">
        <f t="shared" si="42"/>
        <v>0</v>
      </c>
      <c r="AR39" s="357">
        <f t="shared" si="43"/>
        <v>0</v>
      </c>
      <c r="AS39" s="357">
        <f t="shared" si="44"/>
        <v>0</v>
      </c>
      <c r="AT39" s="357">
        <f t="shared" si="45"/>
        <v>0</v>
      </c>
      <c r="AU39" s="357">
        <f t="shared" si="46"/>
        <v>0</v>
      </c>
      <c r="AV39" s="536"/>
      <c r="AW39" s="536"/>
    </row>
    <row r="40" spans="2:49">
      <c r="B40" s="276"/>
      <c r="C40" s="36">
        <v>29</v>
      </c>
      <c r="D40" s="384" t="s">
        <v>75</v>
      </c>
      <c r="E40" s="401">
        <v>3955</v>
      </c>
      <c r="F40" s="386">
        <f>MI!BR40</f>
        <v>0</v>
      </c>
      <c r="G40" s="387">
        <f>MI!BS40</f>
        <v>0</v>
      </c>
      <c r="H40" s="387">
        <f>MI!BU40</f>
        <v>0</v>
      </c>
      <c r="I40" s="443">
        <f>MI!BT40</f>
        <v>0</v>
      </c>
      <c r="J40" s="386">
        <f>MII!BR40</f>
        <v>0</v>
      </c>
      <c r="K40" s="387">
        <f>MII!BS40</f>
        <v>0</v>
      </c>
      <c r="L40" s="387">
        <f>MII!BU40</f>
        <v>0</v>
      </c>
      <c r="M40" s="443">
        <f>MII!BT40</f>
        <v>0</v>
      </c>
      <c r="N40" s="386">
        <f>MIII!BR40</f>
        <v>0</v>
      </c>
      <c r="O40" s="387">
        <f>MIII!BS40</f>
        <v>0</v>
      </c>
      <c r="P40" s="387">
        <f>MIII!BU40</f>
        <v>0</v>
      </c>
      <c r="Q40" s="443">
        <f>MIII!BT40</f>
        <v>0</v>
      </c>
      <c r="R40" s="386">
        <f>MIV!BR40</f>
        <v>0</v>
      </c>
      <c r="S40" s="387">
        <f>MIV!BS40</f>
        <v>0</v>
      </c>
      <c r="T40" s="387">
        <f>MIV!BU40</f>
        <v>0</v>
      </c>
      <c r="U40" s="443">
        <f>MIV!BT40</f>
        <v>0</v>
      </c>
      <c r="V40" s="386">
        <f>MV!BR40</f>
        <v>0</v>
      </c>
      <c r="W40" s="387">
        <f>MV!BS40</f>
        <v>0</v>
      </c>
      <c r="X40" s="387">
        <f>MV!BU40</f>
        <v>0</v>
      </c>
      <c r="Y40" s="443">
        <f>MV!BT40</f>
        <v>0</v>
      </c>
      <c r="Z40" s="386">
        <f t="shared" si="40"/>
        <v>0</v>
      </c>
      <c r="AA40" s="443">
        <f t="shared" si="41"/>
        <v>0</v>
      </c>
      <c r="AB40" s="482">
        <f t="shared" si="2"/>
        <v>0</v>
      </c>
      <c r="AC40" s="483">
        <f t="shared" si="3"/>
        <v>0</v>
      </c>
      <c r="AD40" s="484">
        <f t="shared" si="4"/>
        <v>0</v>
      </c>
      <c r="AE40" s="386">
        <f>'Ketersediaan Alat Peb-20'!J39</f>
        <v>2</v>
      </c>
      <c r="AF40" s="443"/>
      <c r="AG40" s="386">
        <f t="shared" si="5"/>
        <v>0</v>
      </c>
      <c r="AH40" s="443">
        <f t="shared" si="6"/>
        <v>25.25</v>
      </c>
      <c r="AI40" s="386">
        <v>2.25</v>
      </c>
      <c r="AJ40" s="443">
        <v>0.0999999999999996</v>
      </c>
      <c r="AK40" s="386"/>
      <c r="AL40" s="540"/>
      <c r="AN40">
        <v>0</v>
      </c>
      <c r="AO40">
        <v>101</v>
      </c>
      <c r="AP40">
        <v>25.25</v>
      </c>
      <c r="AQ40">
        <f t="shared" si="42"/>
        <v>0</v>
      </c>
      <c r="AR40">
        <f t="shared" si="43"/>
        <v>0</v>
      </c>
      <c r="AS40">
        <f t="shared" si="44"/>
        <v>0</v>
      </c>
      <c r="AT40">
        <f t="shared" si="45"/>
        <v>0</v>
      </c>
      <c r="AU40">
        <f t="shared" si="46"/>
        <v>0</v>
      </c>
      <c r="AV40" s="536"/>
      <c r="AW40" s="536"/>
    </row>
    <row r="41" spans="2:49">
      <c r="B41" s="276"/>
      <c r="C41" s="403">
        <v>30</v>
      </c>
      <c r="D41" s="380" t="s">
        <v>76</v>
      </c>
      <c r="E41" s="400">
        <v>3342</v>
      </c>
      <c r="F41" s="386">
        <f>MI!BR41</f>
        <v>0</v>
      </c>
      <c r="G41" s="387">
        <f>MI!BS41</f>
        <v>0</v>
      </c>
      <c r="H41" s="387">
        <f>MI!BU41</f>
        <v>0</v>
      </c>
      <c r="I41" s="443">
        <f>MI!BT41</f>
        <v>0</v>
      </c>
      <c r="J41" s="386">
        <f>MII!BR41</f>
        <v>0</v>
      </c>
      <c r="K41" s="387">
        <f>MII!BS41</f>
        <v>0</v>
      </c>
      <c r="L41" s="387">
        <f>MII!BU41</f>
        <v>0</v>
      </c>
      <c r="M41" s="443">
        <f>MII!BT41</f>
        <v>0</v>
      </c>
      <c r="N41" s="386">
        <f>MIII!BR41</f>
        <v>0</v>
      </c>
      <c r="O41" s="387">
        <f>MIII!BS41</f>
        <v>0</v>
      </c>
      <c r="P41" s="387">
        <f>MIII!BU41</f>
        <v>0</v>
      </c>
      <c r="Q41" s="443">
        <f>MIII!BT41</f>
        <v>0</v>
      </c>
      <c r="R41" s="386">
        <f>MIV!BR41</f>
        <v>0</v>
      </c>
      <c r="S41" s="387">
        <f>MIV!BS41</f>
        <v>0</v>
      </c>
      <c r="T41" s="387">
        <f>MIV!BU41</f>
        <v>0</v>
      </c>
      <c r="U41" s="443">
        <f>MIV!BT41</f>
        <v>0</v>
      </c>
      <c r="V41" s="386">
        <f>MV!BR41</f>
        <v>0</v>
      </c>
      <c r="W41" s="387">
        <f>MV!BS41</f>
        <v>0</v>
      </c>
      <c r="X41" s="387">
        <f>MV!BU41</f>
        <v>0</v>
      </c>
      <c r="Y41" s="443">
        <f>MV!BT41</f>
        <v>0</v>
      </c>
      <c r="Z41" s="386">
        <f t="shared" si="40"/>
        <v>0</v>
      </c>
      <c r="AA41" s="443">
        <f t="shared" si="41"/>
        <v>0</v>
      </c>
      <c r="AB41" s="482">
        <f t="shared" si="2"/>
        <v>0</v>
      </c>
      <c r="AC41" s="483">
        <f t="shared" si="3"/>
        <v>0</v>
      </c>
      <c r="AD41" s="484">
        <f t="shared" si="4"/>
        <v>0</v>
      </c>
      <c r="AE41" s="386">
        <f>'Ketersediaan Alat Peb-20'!J40</f>
        <v>0</v>
      </c>
      <c r="AF41" s="443"/>
      <c r="AG41" s="386">
        <f t="shared" si="5"/>
        <v>0</v>
      </c>
      <c r="AH41" s="443">
        <f t="shared" si="6"/>
        <v>21</v>
      </c>
      <c r="AI41" s="386">
        <v>67.26</v>
      </c>
      <c r="AJ41" s="443">
        <v>0</v>
      </c>
      <c r="AK41" s="386"/>
      <c r="AL41" s="540"/>
      <c r="AN41">
        <v>0</v>
      </c>
      <c r="AO41">
        <v>84</v>
      </c>
      <c r="AP41">
        <v>21</v>
      </c>
      <c r="AQ41">
        <f t="shared" si="42"/>
        <v>0</v>
      </c>
      <c r="AR41">
        <f t="shared" si="43"/>
        <v>0</v>
      </c>
      <c r="AS41">
        <f t="shared" si="44"/>
        <v>0</v>
      </c>
      <c r="AT41">
        <f t="shared" si="45"/>
        <v>0</v>
      </c>
      <c r="AU41">
        <f t="shared" si="46"/>
        <v>0</v>
      </c>
      <c r="AV41" s="536"/>
      <c r="AW41" s="536"/>
    </row>
    <row r="42" ht="15.75" spans="2:49">
      <c r="B42" s="277"/>
      <c r="C42" s="40">
        <v>31</v>
      </c>
      <c r="D42" s="411" t="s">
        <v>77</v>
      </c>
      <c r="E42" s="412">
        <v>5716</v>
      </c>
      <c r="F42" s="394">
        <f>MI!BR42</f>
        <v>0</v>
      </c>
      <c r="G42" s="395">
        <f>MI!BS42</f>
        <v>0</v>
      </c>
      <c r="H42" s="395">
        <f>MI!BU42</f>
        <v>0</v>
      </c>
      <c r="I42" s="445">
        <f>MI!BT42</f>
        <v>0</v>
      </c>
      <c r="J42" s="394">
        <f>MII!BR42</f>
        <v>0</v>
      </c>
      <c r="K42" s="395">
        <f>MII!BS42</f>
        <v>0</v>
      </c>
      <c r="L42" s="395">
        <f>MII!BU42</f>
        <v>0</v>
      </c>
      <c r="M42" s="445">
        <f>MII!BT42</f>
        <v>0</v>
      </c>
      <c r="N42" s="394">
        <f>MIII!BR42</f>
        <v>0</v>
      </c>
      <c r="O42" s="395">
        <f>MIII!BS42</f>
        <v>0</v>
      </c>
      <c r="P42" s="395">
        <f>MIII!BU42</f>
        <v>0</v>
      </c>
      <c r="Q42" s="445">
        <f>MIII!BT42</f>
        <v>0</v>
      </c>
      <c r="R42" s="394">
        <f>MIV!BR42</f>
        <v>0</v>
      </c>
      <c r="S42" s="395">
        <f>MIV!BS42</f>
        <v>0</v>
      </c>
      <c r="T42" s="395">
        <f>MIV!BU42</f>
        <v>0</v>
      </c>
      <c r="U42" s="445">
        <f>MIV!BT42</f>
        <v>0</v>
      </c>
      <c r="V42" s="394">
        <f>MV!BR42</f>
        <v>0</v>
      </c>
      <c r="W42" s="395">
        <f>MV!BS42</f>
        <v>0</v>
      </c>
      <c r="X42" s="395">
        <f>MV!BU42</f>
        <v>0</v>
      </c>
      <c r="Y42" s="445">
        <f>MV!BT42</f>
        <v>0</v>
      </c>
      <c r="Z42" s="394">
        <f t="shared" si="40"/>
        <v>0</v>
      </c>
      <c r="AA42" s="445">
        <f t="shared" si="41"/>
        <v>0</v>
      </c>
      <c r="AB42" s="489">
        <f t="shared" si="2"/>
        <v>0</v>
      </c>
      <c r="AC42" s="490">
        <f t="shared" si="3"/>
        <v>0</v>
      </c>
      <c r="AD42" s="491">
        <f t="shared" si="4"/>
        <v>0</v>
      </c>
      <c r="AE42" s="394">
        <f>'Ketersediaan Alat Peb-20'!J41</f>
        <v>0</v>
      </c>
      <c r="AF42" s="445"/>
      <c r="AG42" s="394">
        <f t="shared" si="5"/>
        <v>0</v>
      </c>
      <c r="AH42" s="445">
        <f t="shared" si="6"/>
        <v>0</v>
      </c>
      <c r="AI42" s="394">
        <v>0</v>
      </c>
      <c r="AJ42" s="445">
        <v>18.5</v>
      </c>
      <c r="AK42" s="394"/>
      <c r="AL42" s="548"/>
      <c r="AN42">
        <v>0</v>
      </c>
      <c r="AO42">
        <v>0</v>
      </c>
      <c r="AP42">
        <v>0</v>
      </c>
      <c r="AQ42">
        <f t="shared" si="42"/>
        <v>0</v>
      </c>
      <c r="AR42">
        <f t="shared" si="43"/>
        <v>0</v>
      </c>
      <c r="AS42">
        <f t="shared" si="44"/>
        <v>0</v>
      </c>
      <c r="AT42">
        <f t="shared" si="45"/>
        <v>0</v>
      </c>
      <c r="AU42">
        <f t="shared" si="46"/>
        <v>0</v>
      </c>
      <c r="AV42" s="536"/>
      <c r="AW42" s="536"/>
    </row>
    <row r="43" ht="15.75" spans="2:49">
      <c r="B43" s="267"/>
      <c r="C43" s="46"/>
      <c r="D43" s="396" t="s">
        <v>43</v>
      </c>
      <c r="E43" s="397">
        <f>SUM(E36:E42)</f>
        <v>29955</v>
      </c>
      <c r="F43" s="398">
        <f>MI!BR43</f>
        <v>0</v>
      </c>
      <c r="G43" s="399">
        <f>MI!BS43</f>
        <v>0</v>
      </c>
      <c r="H43" s="399">
        <f>MI!BU43</f>
        <v>0</v>
      </c>
      <c r="I43" s="446">
        <f>MI!BT43</f>
        <v>0</v>
      </c>
      <c r="J43" s="398">
        <f>MII!BR43</f>
        <v>0</v>
      </c>
      <c r="K43" s="399">
        <f>MII!BS43</f>
        <v>0</v>
      </c>
      <c r="L43" s="399">
        <f>MII!BU43</f>
        <v>0</v>
      </c>
      <c r="M43" s="446">
        <f>MII!BT43</f>
        <v>0</v>
      </c>
      <c r="N43" s="398">
        <f>MIII!BR43</f>
        <v>0</v>
      </c>
      <c r="O43" s="399">
        <f>MIII!BS43</f>
        <v>0</v>
      </c>
      <c r="P43" s="399">
        <f>MIII!BU43</f>
        <v>0</v>
      </c>
      <c r="Q43" s="446">
        <f>MIII!BT43</f>
        <v>0</v>
      </c>
      <c r="R43" s="398">
        <f>MIV!BR43</f>
        <v>0</v>
      </c>
      <c r="S43" s="399">
        <f>MIV!BS43</f>
        <v>0</v>
      </c>
      <c r="T43" s="399">
        <f>MIV!BU43</f>
        <v>0</v>
      </c>
      <c r="U43" s="446">
        <f>MIV!BT43</f>
        <v>0</v>
      </c>
      <c r="V43" s="398">
        <f>MV!BR43</f>
        <v>0</v>
      </c>
      <c r="W43" s="399">
        <f>MV!BS43</f>
        <v>0</v>
      </c>
      <c r="X43" s="399">
        <f>MV!BU43</f>
        <v>0</v>
      </c>
      <c r="Y43" s="446">
        <f>MV!BT43</f>
        <v>0</v>
      </c>
      <c r="Z43" s="398">
        <f>SUM(Z36:Z42)</f>
        <v>0</v>
      </c>
      <c r="AA43" s="446">
        <f>SUM(AA36:AA42)</f>
        <v>0</v>
      </c>
      <c r="AB43" s="492">
        <f t="shared" si="2"/>
        <v>0</v>
      </c>
      <c r="AC43" s="493">
        <f t="shared" si="3"/>
        <v>0</v>
      </c>
      <c r="AD43" s="494">
        <f t="shared" si="4"/>
        <v>0</v>
      </c>
      <c r="AE43" s="495">
        <f>'Ketersediaan Alat Peb-20'!J42</f>
        <v>2</v>
      </c>
      <c r="AF43" s="446"/>
      <c r="AG43" s="398">
        <f t="shared" si="5"/>
        <v>0</v>
      </c>
      <c r="AH43" s="446">
        <f t="shared" si="6"/>
        <v>0</v>
      </c>
      <c r="AI43" s="549">
        <f>SUM(AI36:AI42)</f>
        <v>864.203</v>
      </c>
      <c r="AJ43" s="550">
        <f>SUM(AJ36:AJ42)</f>
        <v>22.45</v>
      </c>
      <c r="AK43" s="551"/>
      <c r="AL43" s="552"/>
      <c r="AN43" s="553">
        <v>0</v>
      </c>
      <c r="AO43" s="553">
        <v>185</v>
      </c>
      <c r="AP43" s="553">
        <v>0</v>
      </c>
      <c r="AQ43">
        <f t="shared" ref="AQ43:AU43" si="47">SUM(AQ36:AQ42)</f>
        <v>0</v>
      </c>
      <c r="AR43">
        <f t="shared" si="47"/>
        <v>0</v>
      </c>
      <c r="AS43">
        <f t="shared" si="47"/>
        <v>0</v>
      </c>
      <c r="AT43">
        <f t="shared" si="47"/>
        <v>0</v>
      </c>
      <c r="AU43">
        <f t="shared" si="47"/>
        <v>0</v>
      </c>
      <c r="AV43" s="536"/>
      <c r="AW43" s="536"/>
    </row>
    <row r="44" ht="15.75" spans="2:49">
      <c r="B44" s="413" t="s">
        <v>78</v>
      </c>
      <c r="C44" s="414"/>
      <c r="D44" s="414"/>
      <c r="E44" s="414">
        <f>E43+E35+E26+E16</f>
        <v>125508.6</v>
      </c>
      <c r="F44" s="398">
        <f>MI!BR44</f>
        <v>33.69</v>
      </c>
      <c r="G44" s="399">
        <f>MI!BS44</f>
        <v>33.69</v>
      </c>
      <c r="H44" s="399">
        <f>MI!BU44</f>
        <v>0</v>
      </c>
      <c r="I44" s="446">
        <f>MI!BT44</f>
        <v>4.5882</v>
      </c>
      <c r="J44" s="398">
        <f>MII!BR44</f>
        <v>26.18</v>
      </c>
      <c r="K44" s="399">
        <f>MII!BS44</f>
        <v>26.18</v>
      </c>
      <c r="L44" s="399">
        <f>MII!BU44</f>
        <v>0</v>
      </c>
      <c r="M44" s="446">
        <f>MII!BT44</f>
        <v>3.71</v>
      </c>
      <c r="N44" s="398">
        <f>MIII!BR44</f>
        <v>18.24</v>
      </c>
      <c r="O44" s="399">
        <f>MIII!BS44</f>
        <v>18.24</v>
      </c>
      <c r="P44" s="399">
        <f>MIII!BU44</f>
        <v>0</v>
      </c>
      <c r="Q44" s="446">
        <f>MIII!BT44</f>
        <v>3.66</v>
      </c>
      <c r="R44" s="398">
        <f>MIV!BR44</f>
        <v>0</v>
      </c>
      <c r="S44" s="399">
        <f>MIV!BS44</f>
        <v>0</v>
      </c>
      <c r="T44" s="399">
        <f>MIV!BU44</f>
        <v>0</v>
      </c>
      <c r="U44" s="446">
        <f>MIV!BT44</f>
        <v>0</v>
      </c>
      <c r="V44" s="398">
        <f>MV!BR44</f>
        <v>0</v>
      </c>
      <c r="W44" s="399">
        <f>MV!BS44</f>
        <v>0</v>
      </c>
      <c r="X44" s="399">
        <f>MV!BU44</f>
        <v>0</v>
      </c>
      <c r="Y44" s="446">
        <f>MV!BT44</f>
        <v>0</v>
      </c>
      <c r="Z44" s="398">
        <f>Z43+Z35+Z26+Z16</f>
        <v>78.11</v>
      </c>
      <c r="AA44" s="446">
        <f>AA43+AA35+AA26+AA16</f>
        <v>78.11</v>
      </c>
      <c r="AB44" s="492">
        <f t="shared" si="2"/>
        <v>78.11</v>
      </c>
      <c r="AC44" s="493">
        <f t="shared" si="3"/>
        <v>78.11</v>
      </c>
      <c r="AD44" s="494">
        <f t="shared" si="4"/>
        <v>0.0622347791306731</v>
      </c>
      <c r="AE44" s="398">
        <f>'Ketersediaan Alat Peb-20'!J43</f>
        <v>24</v>
      </c>
      <c r="AF44" s="446">
        <f t="shared" ref="AF44:AJ44" si="48">AF43+AF35+AF26+AF16</f>
        <v>0</v>
      </c>
      <c r="AG44" s="398">
        <f t="shared" si="5"/>
        <v>11.9582</v>
      </c>
      <c r="AH44" s="446">
        <f t="shared" si="6"/>
        <v>705.7582</v>
      </c>
      <c r="AI44" s="549">
        <f t="shared" si="48"/>
        <v>2180.223</v>
      </c>
      <c r="AJ44" s="550">
        <f t="shared" si="48"/>
        <v>383.66</v>
      </c>
      <c r="AK44" s="551"/>
      <c r="AL44" s="552"/>
      <c r="AN44" s="553">
        <v>2389</v>
      </c>
      <c r="AO44" s="553">
        <v>2960</v>
      </c>
      <c r="AP44" s="553">
        <v>693.8</v>
      </c>
      <c r="AQ44">
        <f t="shared" ref="AQ44:AU44" si="49">AQ43+AQ35+AQ26+AQ16</f>
        <v>0</v>
      </c>
      <c r="AR44">
        <f t="shared" si="49"/>
        <v>0</v>
      </c>
      <c r="AS44">
        <f t="shared" si="49"/>
        <v>0</v>
      </c>
      <c r="AT44">
        <f t="shared" si="49"/>
        <v>0</v>
      </c>
      <c r="AU44">
        <f t="shared" si="49"/>
        <v>0</v>
      </c>
      <c r="AV44" s="536"/>
      <c r="AW44" s="536"/>
    </row>
    <row r="45" hidden="1"/>
    <row r="46" hidden="1"/>
    <row r="47" ht="18.75" hidden="1" spans="2:38">
      <c r="B47" s="189" t="s">
        <v>113</v>
      </c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89"/>
    </row>
    <row r="48" ht="15.75" hidden="1"/>
    <row r="49" ht="15.75" hidden="1" spans="2:38">
      <c r="B49" s="415" t="s">
        <v>80</v>
      </c>
      <c r="C49" s="416" t="s">
        <v>81</v>
      </c>
      <c r="D49" s="416" t="s">
        <v>114</v>
      </c>
      <c r="E49" s="417" t="s">
        <v>3</v>
      </c>
      <c r="F49" s="418" t="s">
        <v>82</v>
      </c>
      <c r="G49" s="419"/>
      <c r="H49" s="419"/>
      <c r="I49" s="419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  <c r="W49" s="419"/>
      <c r="X49" s="419"/>
      <c r="Y49" s="419"/>
      <c r="Z49" s="419"/>
      <c r="AA49" s="419"/>
      <c r="AB49" s="419"/>
      <c r="AC49" s="502"/>
      <c r="AD49" s="503" t="s">
        <v>5</v>
      </c>
      <c r="AE49" s="464" t="s">
        <v>6</v>
      </c>
      <c r="AF49" s="465"/>
      <c r="AG49" s="464" t="s">
        <v>7</v>
      </c>
      <c r="AH49" s="465"/>
      <c r="AI49" s="517" t="s">
        <v>98</v>
      </c>
      <c r="AJ49" s="518"/>
      <c r="AK49" s="519" t="s">
        <v>9</v>
      </c>
      <c r="AL49" s="520" t="s">
        <v>115</v>
      </c>
    </row>
    <row r="50" ht="15.75" hidden="1" spans="2:38">
      <c r="B50" s="420"/>
      <c r="C50" s="421"/>
      <c r="D50" s="421"/>
      <c r="E50" s="422"/>
      <c r="F50" s="423" t="s">
        <v>11</v>
      </c>
      <c r="G50" s="424"/>
      <c r="H50" s="424"/>
      <c r="I50" s="450"/>
      <c r="J50" s="423" t="s">
        <v>12</v>
      </c>
      <c r="K50" s="424"/>
      <c r="L50" s="424"/>
      <c r="M50" s="450"/>
      <c r="N50" s="423" t="s">
        <v>13</v>
      </c>
      <c r="O50" s="424"/>
      <c r="P50" s="424"/>
      <c r="Q50" s="450"/>
      <c r="R50" s="423" t="s">
        <v>14</v>
      </c>
      <c r="S50" s="424"/>
      <c r="T50" s="424"/>
      <c r="U50" s="450"/>
      <c r="V50" s="423" t="s">
        <v>15</v>
      </c>
      <c r="W50" s="424"/>
      <c r="X50" s="424"/>
      <c r="Y50" s="450"/>
      <c r="Z50" s="504" t="s">
        <v>16</v>
      </c>
      <c r="AA50" s="505"/>
      <c r="AB50" s="506" t="s">
        <v>17</v>
      </c>
      <c r="AC50" s="507"/>
      <c r="AD50" s="508"/>
      <c r="AE50" s="469"/>
      <c r="AF50" s="470"/>
      <c r="AG50" s="521"/>
      <c r="AH50" s="522"/>
      <c r="AI50" s="523"/>
      <c r="AJ50" s="524"/>
      <c r="AK50" s="525"/>
      <c r="AL50" s="526"/>
    </row>
    <row r="51" ht="48.75" hidden="1" spans="2:38">
      <c r="B51" s="425"/>
      <c r="C51" s="426"/>
      <c r="D51" s="426"/>
      <c r="E51" s="422"/>
      <c r="F51" s="427" t="s">
        <v>83</v>
      </c>
      <c r="G51" s="428" t="s">
        <v>116</v>
      </c>
      <c r="H51" s="428" t="s">
        <v>21</v>
      </c>
      <c r="I51" s="451" t="s">
        <v>22</v>
      </c>
      <c r="J51" s="427" t="s">
        <v>83</v>
      </c>
      <c r="K51" s="428" t="s">
        <v>116</v>
      </c>
      <c r="L51" s="428" t="s">
        <v>21</v>
      </c>
      <c r="M51" s="451" t="s">
        <v>22</v>
      </c>
      <c r="N51" s="427" t="s">
        <v>83</v>
      </c>
      <c r="O51" s="428" t="s">
        <v>116</v>
      </c>
      <c r="P51" s="428" t="s">
        <v>21</v>
      </c>
      <c r="Q51" s="451" t="s">
        <v>22</v>
      </c>
      <c r="R51" s="427" t="s">
        <v>83</v>
      </c>
      <c r="S51" s="428" t="s">
        <v>116</v>
      </c>
      <c r="T51" s="428" t="s">
        <v>21</v>
      </c>
      <c r="U51" s="451" t="s">
        <v>22</v>
      </c>
      <c r="V51" s="427" t="s">
        <v>83</v>
      </c>
      <c r="W51" s="428" t="s">
        <v>116</v>
      </c>
      <c r="X51" s="428" t="s">
        <v>21</v>
      </c>
      <c r="Y51" s="451" t="s">
        <v>22</v>
      </c>
      <c r="Z51" s="509" t="s">
        <v>117</v>
      </c>
      <c r="AA51" s="510" t="s">
        <v>100</v>
      </c>
      <c r="AB51" s="509" t="s">
        <v>83</v>
      </c>
      <c r="AC51" s="511" t="s">
        <v>116</v>
      </c>
      <c r="AD51" s="508"/>
      <c r="AE51" s="475" t="s">
        <v>101</v>
      </c>
      <c r="AF51" s="476"/>
      <c r="AG51" s="475" t="s">
        <v>118</v>
      </c>
      <c r="AH51" s="476" t="s">
        <v>28</v>
      </c>
      <c r="AI51" s="527" t="s">
        <v>102</v>
      </c>
      <c r="AJ51" s="528" t="s">
        <v>103</v>
      </c>
      <c r="AK51" s="525"/>
      <c r="AL51" s="530"/>
    </row>
    <row r="52" hidden="1" spans="2:38">
      <c r="B52" s="429" t="s">
        <v>55</v>
      </c>
      <c r="C52" s="430">
        <v>1</v>
      </c>
      <c r="D52" s="431" t="e">
        <f>#REF!</f>
        <v>#REF!</v>
      </c>
      <c r="E52" s="432" t="e">
        <f>#REF!</f>
        <v>#REF!</v>
      </c>
      <c r="F52" s="433" t="e">
        <f>#REF!</f>
        <v>#REF!</v>
      </c>
      <c r="G52" s="434" t="e">
        <f>#REF!</f>
        <v>#REF!</v>
      </c>
      <c r="H52" s="434" t="e">
        <f>#REF!</f>
        <v>#REF!</v>
      </c>
      <c r="I52" s="452" t="e">
        <f>#REF!</f>
        <v>#REF!</v>
      </c>
      <c r="J52" s="453" t="e">
        <f>#REF!</f>
        <v>#REF!</v>
      </c>
      <c r="K52" s="434" t="e">
        <f>#REF!</f>
        <v>#REF!</v>
      </c>
      <c r="L52" s="434" t="e">
        <f>#REF!</f>
        <v>#REF!</v>
      </c>
      <c r="M52" s="454" t="e">
        <f>#REF!</f>
        <v>#REF!</v>
      </c>
      <c r="N52" s="433" t="e">
        <f>#REF!</f>
        <v>#REF!</v>
      </c>
      <c r="O52" s="434" t="e">
        <f>#REF!</f>
        <v>#REF!</v>
      </c>
      <c r="P52" s="431" t="e">
        <f>#REF!</f>
        <v>#REF!</v>
      </c>
      <c r="Q52" s="458" t="e">
        <f>#REF!</f>
        <v>#REF!</v>
      </c>
      <c r="R52" s="459" t="e">
        <f>#REF!</f>
        <v>#REF!</v>
      </c>
      <c r="S52" s="431" t="e">
        <f>#REF!</f>
        <v>#REF!</v>
      </c>
      <c r="T52" s="431" t="e">
        <f>#REF!</f>
        <v>#REF!</v>
      </c>
      <c r="U52" s="460" t="e">
        <f>#REF!</f>
        <v>#REF!</v>
      </c>
      <c r="V52" s="461" t="e">
        <f>#REF!</f>
        <v>#REF!</v>
      </c>
      <c r="W52" s="431" t="e">
        <f>#REF!</f>
        <v>#REF!</v>
      </c>
      <c r="X52" s="431" t="e">
        <f>#REF!</f>
        <v>#REF!</v>
      </c>
      <c r="Y52" s="458" t="e">
        <f>#REF!</f>
        <v>#REF!</v>
      </c>
      <c r="Z52" s="461" t="e">
        <f>#REF!</f>
        <v>#REF!</v>
      </c>
      <c r="AA52" s="458" t="e">
        <f>#REF!</f>
        <v>#REF!</v>
      </c>
      <c r="AB52" s="461" t="e">
        <f>#REF!</f>
        <v>#REF!</v>
      </c>
      <c r="AC52" s="458" t="e">
        <f>#REF!</f>
        <v>#REF!</v>
      </c>
      <c r="AD52" s="512" t="e">
        <f>#REF!</f>
        <v>#REF!</v>
      </c>
      <c r="AE52" s="25" t="e">
        <f>#REF!</f>
        <v>#REF!</v>
      </c>
      <c r="AF52" s="513" t="e">
        <f>#REF!</f>
        <v>#REF!</v>
      </c>
      <c r="AG52" s="25" t="e">
        <f>#REF!</f>
        <v>#REF!</v>
      </c>
      <c r="AH52" s="513" t="e">
        <f>#REF!</f>
        <v>#REF!</v>
      </c>
      <c r="AI52" s="559" t="e">
        <f>#REF!</f>
        <v>#REF!</v>
      </c>
      <c r="AJ52" s="560" t="e">
        <f>#REF!</f>
        <v>#REF!</v>
      </c>
      <c r="AK52" s="561" t="e">
        <f>#REF!</f>
        <v>#REF!</v>
      </c>
      <c r="AL52" s="562" t="e">
        <f>#REF!</f>
        <v>#REF!</v>
      </c>
    </row>
    <row r="53" hidden="1" spans="2:38">
      <c r="B53" s="435" t="s">
        <v>31</v>
      </c>
      <c r="C53" s="436">
        <v>2</v>
      </c>
      <c r="D53" s="437" t="str">
        <f t="shared" ref="D53:AL53" si="50">D14</f>
        <v>ULU</v>
      </c>
      <c r="E53" s="438">
        <f t="shared" si="50"/>
        <v>2206</v>
      </c>
      <c r="F53" s="439">
        <f t="shared" si="50"/>
        <v>0</v>
      </c>
      <c r="G53" s="437">
        <f t="shared" si="50"/>
        <v>0</v>
      </c>
      <c r="H53" s="437">
        <f t="shared" si="50"/>
        <v>0</v>
      </c>
      <c r="I53" s="455">
        <f t="shared" si="50"/>
        <v>0</v>
      </c>
      <c r="J53" s="456">
        <f t="shared" si="50"/>
        <v>0</v>
      </c>
      <c r="K53" s="437">
        <f t="shared" si="50"/>
        <v>0</v>
      </c>
      <c r="L53" s="437">
        <f t="shared" si="50"/>
        <v>0</v>
      </c>
      <c r="M53" s="457">
        <f t="shared" si="50"/>
        <v>0</v>
      </c>
      <c r="N53" s="439">
        <f t="shared" si="50"/>
        <v>0</v>
      </c>
      <c r="O53" s="437">
        <f t="shared" si="50"/>
        <v>0</v>
      </c>
      <c r="P53" s="437">
        <f t="shared" si="50"/>
        <v>0</v>
      </c>
      <c r="Q53" s="455">
        <f t="shared" si="50"/>
        <v>0</v>
      </c>
      <c r="R53" s="456">
        <f t="shared" si="50"/>
        <v>0</v>
      </c>
      <c r="S53" s="437">
        <f t="shared" si="50"/>
        <v>0</v>
      </c>
      <c r="T53" s="437">
        <f t="shared" si="50"/>
        <v>0</v>
      </c>
      <c r="U53" s="457">
        <f t="shared" si="50"/>
        <v>0</v>
      </c>
      <c r="V53" s="439">
        <f t="shared" si="50"/>
        <v>0</v>
      </c>
      <c r="W53" s="437">
        <f t="shared" si="50"/>
        <v>0</v>
      </c>
      <c r="X53" s="437">
        <f t="shared" si="50"/>
        <v>0</v>
      </c>
      <c r="Y53" s="455">
        <f t="shared" si="50"/>
        <v>0</v>
      </c>
      <c r="Z53" s="439">
        <f t="shared" si="50"/>
        <v>0</v>
      </c>
      <c r="AA53" s="455">
        <f t="shared" si="50"/>
        <v>0</v>
      </c>
      <c r="AB53" s="439">
        <f t="shared" si="50"/>
        <v>0</v>
      </c>
      <c r="AC53" s="455">
        <f t="shared" si="50"/>
        <v>0</v>
      </c>
      <c r="AD53" s="514">
        <f t="shared" si="50"/>
        <v>0</v>
      </c>
      <c r="AE53" s="31">
        <f t="shared" si="50"/>
        <v>0</v>
      </c>
      <c r="AF53" s="515">
        <f t="shared" si="50"/>
        <v>0</v>
      </c>
      <c r="AG53" s="31">
        <f t="shared" si="50"/>
        <v>0</v>
      </c>
      <c r="AH53" s="515">
        <f t="shared" si="50"/>
        <v>0</v>
      </c>
      <c r="AI53" s="563">
        <f t="shared" si="50"/>
        <v>0</v>
      </c>
      <c r="AJ53" s="564">
        <f t="shared" si="50"/>
        <v>0</v>
      </c>
      <c r="AK53" s="565">
        <f t="shared" si="50"/>
        <v>0</v>
      </c>
      <c r="AL53" s="566">
        <f t="shared" si="50"/>
        <v>0</v>
      </c>
    </row>
    <row r="54" hidden="1" spans="2:38">
      <c r="B54" s="435" t="s">
        <v>55</v>
      </c>
      <c r="C54" s="436">
        <v>3</v>
      </c>
      <c r="D54" s="437" t="str">
        <f t="shared" ref="D54:AL54" si="51">D30</f>
        <v>PDM</v>
      </c>
      <c r="E54" s="438">
        <f t="shared" si="51"/>
        <v>3937</v>
      </c>
      <c r="F54" s="439">
        <f t="shared" si="51"/>
        <v>0</v>
      </c>
      <c r="G54" s="437">
        <f t="shared" si="51"/>
        <v>0</v>
      </c>
      <c r="H54" s="437">
        <f t="shared" si="51"/>
        <v>0</v>
      </c>
      <c r="I54" s="455">
        <f t="shared" si="51"/>
        <v>0</v>
      </c>
      <c r="J54" s="456">
        <f t="shared" si="51"/>
        <v>0</v>
      </c>
      <c r="K54" s="437">
        <f t="shared" si="51"/>
        <v>0</v>
      </c>
      <c r="L54" s="437">
        <f t="shared" si="51"/>
        <v>0</v>
      </c>
      <c r="M54" s="457">
        <f t="shared" si="51"/>
        <v>0</v>
      </c>
      <c r="N54" s="439">
        <f t="shared" si="51"/>
        <v>0</v>
      </c>
      <c r="O54" s="437">
        <f t="shared" si="51"/>
        <v>0</v>
      </c>
      <c r="P54" s="437">
        <f t="shared" si="51"/>
        <v>0</v>
      </c>
      <c r="Q54" s="455">
        <f t="shared" si="51"/>
        <v>0</v>
      </c>
      <c r="R54" s="456">
        <f t="shared" si="51"/>
        <v>0</v>
      </c>
      <c r="S54" s="437">
        <f t="shared" si="51"/>
        <v>0</v>
      </c>
      <c r="T54" s="437">
        <f t="shared" si="51"/>
        <v>0</v>
      </c>
      <c r="U54" s="457">
        <f t="shared" si="51"/>
        <v>0</v>
      </c>
      <c r="V54" s="439">
        <f t="shared" si="51"/>
        <v>0</v>
      </c>
      <c r="W54" s="437">
        <f t="shared" si="51"/>
        <v>0</v>
      </c>
      <c r="X54" s="437">
        <f t="shared" si="51"/>
        <v>0</v>
      </c>
      <c r="Y54" s="455">
        <f t="shared" si="51"/>
        <v>0</v>
      </c>
      <c r="Z54" s="439">
        <f t="shared" si="51"/>
        <v>0</v>
      </c>
      <c r="AA54" s="455">
        <f t="shared" si="51"/>
        <v>0</v>
      </c>
      <c r="AB54" s="439">
        <f t="shared" si="51"/>
        <v>0</v>
      </c>
      <c r="AC54" s="455">
        <f t="shared" si="51"/>
        <v>0</v>
      </c>
      <c r="AD54" s="514">
        <f t="shared" si="51"/>
        <v>0</v>
      </c>
      <c r="AE54" s="31">
        <f t="shared" si="51"/>
        <v>1</v>
      </c>
      <c r="AF54" s="515">
        <f t="shared" si="51"/>
        <v>0</v>
      </c>
      <c r="AG54" s="31">
        <f t="shared" si="51"/>
        <v>0</v>
      </c>
      <c r="AH54" s="515">
        <f t="shared" si="51"/>
        <v>98.5</v>
      </c>
      <c r="AI54" s="563">
        <f t="shared" si="51"/>
        <v>23.25</v>
      </c>
      <c r="AJ54" s="564" t="str">
        <f t="shared" si="51"/>
        <v>-</v>
      </c>
      <c r="AK54" s="567" t="str">
        <f t="shared" si="51"/>
        <v>Thosea asigna</v>
      </c>
      <c r="AL54" s="566">
        <f t="shared" si="51"/>
        <v>0</v>
      </c>
    </row>
    <row r="55" hidden="1" spans="2:38">
      <c r="B55" s="435" t="s">
        <v>31</v>
      </c>
      <c r="C55" s="436">
        <v>4</v>
      </c>
      <c r="D55" s="437" t="str">
        <f t="shared" ref="D55:AL55" si="52">D8</f>
        <v>MAT</v>
      </c>
      <c r="E55" s="438">
        <f t="shared" si="52"/>
        <v>3663.5</v>
      </c>
      <c r="F55" s="439">
        <f t="shared" si="52"/>
        <v>0</v>
      </c>
      <c r="G55" s="437">
        <f t="shared" si="52"/>
        <v>0</v>
      </c>
      <c r="H55" s="437">
        <f t="shared" si="52"/>
        <v>0</v>
      </c>
      <c r="I55" s="455">
        <f t="shared" si="52"/>
        <v>0</v>
      </c>
      <c r="J55" s="456">
        <f t="shared" si="52"/>
        <v>0</v>
      </c>
      <c r="K55" s="437">
        <f t="shared" si="52"/>
        <v>0</v>
      </c>
      <c r="L55" s="437">
        <f t="shared" si="52"/>
        <v>0</v>
      </c>
      <c r="M55" s="457">
        <f t="shared" si="52"/>
        <v>0</v>
      </c>
      <c r="N55" s="439">
        <f t="shared" si="52"/>
        <v>0</v>
      </c>
      <c r="O55" s="437">
        <f t="shared" si="52"/>
        <v>0</v>
      </c>
      <c r="P55" s="437">
        <f t="shared" si="52"/>
        <v>0</v>
      </c>
      <c r="Q55" s="455">
        <f t="shared" si="52"/>
        <v>0</v>
      </c>
      <c r="R55" s="456">
        <f t="shared" si="52"/>
        <v>0</v>
      </c>
      <c r="S55" s="437">
        <f t="shared" si="52"/>
        <v>0</v>
      </c>
      <c r="T55" s="437">
        <f t="shared" si="52"/>
        <v>0</v>
      </c>
      <c r="U55" s="457">
        <f t="shared" si="52"/>
        <v>0</v>
      </c>
      <c r="V55" s="439">
        <f t="shared" si="52"/>
        <v>0</v>
      </c>
      <c r="W55" s="437">
        <f t="shared" si="52"/>
        <v>0</v>
      </c>
      <c r="X55" s="437">
        <f t="shared" si="52"/>
        <v>0</v>
      </c>
      <c r="Y55" s="455">
        <f t="shared" si="52"/>
        <v>0</v>
      </c>
      <c r="Z55" s="439">
        <f t="shared" si="52"/>
        <v>0</v>
      </c>
      <c r="AA55" s="455">
        <f t="shared" si="52"/>
        <v>0</v>
      </c>
      <c r="AB55" s="439">
        <f t="shared" si="52"/>
        <v>0</v>
      </c>
      <c r="AC55" s="455">
        <f t="shared" si="52"/>
        <v>0</v>
      </c>
      <c r="AD55" s="514">
        <f t="shared" si="52"/>
        <v>0</v>
      </c>
      <c r="AE55" s="31">
        <f t="shared" si="52"/>
        <v>0</v>
      </c>
      <c r="AF55" s="515">
        <f t="shared" si="52"/>
        <v>0</v>
      </c>
      <c r="AG55" s="31">
        <f t="shared" si="52"/>
        <v>0</v>
      </c>
      <c r="AH55" s="515">
        <f t="shared" si="52"/>
        <v>39.8</v>
      </c>
      <c r="AI55" s="563">
        <f t="shared" si="52"/>
        <v>83.4</v>
      </c>
      <c r="AJ55" s="564">
        <f t="shared" si="52"/>
        <v>0</v>
      </c>
      <c r="AK55" s="568">
        <f t="shared" si="52"/>
        <v>0</v>
      </c>
      <c r="AL55" s="566">
        <f t="shared" si="52"/>
        <v>0</v>
      </c>
    </row>
    <row r="56" hidden="1" spans="2:38">
      <c r="B56" s="435" t="s">
        <v>31</v>
      </c>
      <c r="C56" s="436">
        <v>5</v>
      </c>
      <c r="D56" s="437" t="str">
        <f t="shared" ref="D56:AL56" si="53">D13</f>
        <v>BAL</v>
      </c>
      <c r="E56" s="438">
        <f t="shared" si="53"/>
        <v>2675.17</v>
      </c>
      <c r="F56" s="439">
        <f t="shared" si="53"/>
        <v>0</v>
      </c>
      <c r="G56" s="437">
        <f t="shared" si="53"/>
        <v>0</v>
      </c>
      <c r="H56" s="437">
        <f t="shared" si="53"/>
        <v>0</v>
      </c>
      <c r="I56" s="455">
        <f t="shared" si="53"/>
        <v>0</v>
      </c>
      <c r="J56" s="456">
        <f t="shared" si="53"/>
        <v>0</v>
      </c>
      <c r="K56" s="437">
        <f t="shared" si="53"/>
        <v>0</v>
      </c>
      <c r="L56" s="437">
        <f t="shared" si="53"/>
        <v>0</v>
      </c>
      <c r="M56" s="457">
        <f t="shared" si="53"/>
        <v>0</v>
      </c>
      <c r="N56" s="439">
        <f t="shared" si="53"/>
        <v>0</v>
      </c>
      <c r="O56" s="437">
        <f t="shared" si="53"/>
        <v>0</v>
      </c>
      <c r="P56" s="437">
        <f t="shared" si="53"/>
        <v>0</v>
      </c>
      <c r="Q56" s="455">
        <f t="shared" si="53"/>
        <v>0</v>
      </c>
      <c r="R56" s="456">
        <f t="shared" si="53"/>
        <v>0</v>
      </c>
      <c r="S56" s="437">
        <f t="shared" si="53"/>
        <v>0</v>
      </c>
      <c r="T56" s="437">
        <f t="shared" si="53"/>
        <v>0</v>
      </c>
      <c r="U56" s="457">
        <f t="shared" si="53"/>
        <v>0</v>
      </c>
      <c r="V56" s="439">
        <f t="shared" si="53"/>
        <v>0</v>
      </c>
      <c r="W56" s="437">
        <f t="shared" si="53"/>
        <v>0</v>
      </c>
      <c r="X56" s="437">
        <f t="shared" si="53"/>
        <v>0</v>
      </c>
      <c r="Y56" s="455">
        <f t="shared" si="53"/>
        <v>0</v>
      </c>
      <c r="Z56" s="439">
        <f t="shared" si="53"/>
        <v>0</v>
      </c>
      <c r="AA56" s="455">
        <f t="shared" si="53"/>
        <v>0</v>
      </c>
      <c r="AB56" s="439">
        <f t="shared" si="53"/>
        <v>0</v>
      </c>
      <c r="AC56" s="455">
        <f t="shared" si="53"/>
        <v>0</v>
      </c>
      <c r="AD56" s="514">
        <f t="shared" si="53"/>
        <v>0</v>
      </c>
      <c r="AE56" s="31">
        <f t="shared" si="53"/>
        <v>1</v>
      </c>
      <c r="AF56" s="515">
        <f t="shared" si="53"/>
        <v>0</v>
      </c>
      <c r="AG56" s="31">
        <f t="shared" si="53"/>
        <v>0</v>
      </c>
      <c r="AH56" s="515">
        <f t="shared" si="53"/>
        <v>67.25</v>
      </c>
      <c r="AI56" s="563">
        <f t="shared" si="53"/>
        <v>0</v>
      </c>
      <c r="AJ56" s="564">
        <f t="shared" si="53"/>
        <v>0</v>
      </c>
      <c r="AK56" s="568">
        <f t="shared" si="53"/>
        <v>0</v>
      </c>
      <c r="AL56" s="566">
        <f t="shared" si="53"/>
        <v>0</v>
      </c>
    </row>
    <row r="57" hidden="1" spans="2:38">
      <c r="B57" s="435" t="s">
        <v>31</v>
      </c>
      <c r="C57" s="436">
        <v>6</v>
      </c>
      <c r="D57" s="437" t="str">
        <f t="shared" ref="D57:AL57" si="54">D7</f>
        <v>BAJ</v>
      </c>
      <c r="E57" s="438">
        <f t="shared" si="54"/>
        <v>4103</v>
      </c>
      <c r="F57" s="439">
        <f t="shared" si="54"/>
        <v>0</v>
      </c>
      <c r="G57" s="437">
        <f t="shared" si="54"/>
        <v>0</v>
      </c>
      <c r="H57" s="437">
        <f t="shared" si="54"/>
        <v>0</v>
      </c>
      <c r="I57" s="455">
        <f t="shared" si="54"/>
        <v>0</v>
      </c>
      <c r="J57" s="456">
        <f t="shared" si="54"/>
        <v>0</v>
      </c>
      <c r="K57" s="437">
        <f t="shared" si="54"/>
        <v>0</v>
      </c>
      <c r="L57" s="437">
        <f t="shared" si="54"/>
        <v>0</v>
      </c>
      <c r="M57" s="457">
        <f t="shared" si="54"/>
        <v>0</v>
      </c>
      <c r="N57" s="439">
        <f t="shared" si="54"/>
        <v>0</v>
      </c>
      <c r="O57" s="437">
        <f t="shared" si="54"/>
        <v>0</v>
      </c>
      <c r="P57" s="437">
        <f t="shared" si="54"/>
        <v>0</v>
      </c>
      <c r="Q57" s="455">
        <f t="shared" si="54"/>
        <v>0</v>
      </c>
      <c r="R57" s="456">
        <f t="shared" si="54"/>
        <v>0</v>
      </c>
      <c r="S57" s="437">
        <f t="shared" si="54"/>
        <v>0</v>
      </c>
      <c r="T57" s="437">
        <f t="shared" si="54"/>
        <v>0</v>
      </c>
      <c r="U57" s="457">
        <f t="shared" si="54"/>
        <v>0</v>
      </c>
      <c r="V57" s="439">
        <f t="shared" si="54"/>
        <v>0</v>
      </c>
      <c r="W57" s="437">
        <f t="shared" si="54"/>
        <v>0</v>
      </c>
      <c r="X57" s="437">
        <f t="shared" si="54"/>
        <v>0</v>
      </c>
      <c r="Y57" s="455">
        <f t="shared" si="54"/>
        <v>0</v>
      </c>
      <c r="Z57" s="439">
        <f t="shared" si="54"/>
        <v>0</v>
      </c>
      <c r="AA57" s="455">
        <f t="shared" si="54"/>
        <v>0</v>
      </c>
      <c r="AB57" s="439">
        <f t="shared" si="54"/>
        <v>0</v>
      </c>
      <c r="AC57" s="455">
        <f t="shared" si="54"/>
        <v>0</v>
      </c>
      <c r="AD57" s="514">
        <f t="shared" si="54"/>
        <v>0</v>
      </c>
      <c r="AE57" s="31">
        <f t="shared" si="54"/>
        <v>2</v>
      </c>
      <c r="AF57" s="515">
        <f t="shared" si="54"/>
        <v>0</v>
      </c>
      <c r="AG57" s="31">
        <f t="shared" si="54"/>
        <v>0</v>
      </c>
      <c r="AH57" s="515">
        <f t="shared" si="54"/>
        <v>75</v>
      </c>
      <c r="AI57" s="563">
        <f t="shared" si="54"/>
        <v>0</v>
      </c>
      <c r="AJ57" s="564">
        <f t="shared" si="54"/>
        <v>0</v>
      </c>
      <c r="AK57" s="568">
        <f t="shared" si="54"/>
        <v>0</v>
      </c>
      <c r="AL57" s="566">
        <f t="shared" si="54"/>
        <v>0</v>
      </c>
    </row>
    <row r="58" hidden="1" spans="2:38">
      <c r="B58" s="435" t="s">
        <v>31</v>
      </c>
      <c r="C58" s="436">
        <v>7</v>
      </c>
      <c r="D58" s="437" t="str">
        <f t="shared" ref="D58:AL58" si="55">D9</f>
        <v>DOS</v>
      </c>
      <c r="E58" s="438">
        <f t="shared" si="55"/>
        <v>3435</v>
      </c>
      <c r="F58" s="439">
        <f t="shared" si="55"/>
        <v>0</v>
      </c>
      <c r="G58" s="437">
        <f t="shared" si="55"/>
        <v>0</v>
      </c>
      <c r="H58" s="437">
        <f t="shared" si="55"/>
        <v>0</v>
      </c>
      <c r="I58" s="455">
        <f t="shared" si="55"/>
        <v>0</v>
      </c>
      <c r="J58" s="456">
        <f t="shared" si="55"/>
        <v>0</v>
      </c>
      <c r="K58" s="437">
        <f t="shared" si="55"/>
        <v>0</v>
      </c>
      <c r="L58" s="437">
        <f t="shared" si="55"/>
        <v>0</v>
      </c>
      <c r="M58" s="457">
        <f t="shared" si="55"/>
        <v>0</v>
      </c>
      <c r="N58" s="439">
        <f t="shared" si="55"/>
        <v>0</v>
      </c>
      <c r="O58" s="437">
        <f t="shared" si="55"/>
        <v>0</v>
      </c>
      <c r="P58" s="437">
        <f t="shared" si="55"/>
        <v>0</v>
      </c>
      <c r="Q58" s="455">
        <f t="shared" si="55"/>
        <v>0</v>
      </c>
      <c r="R58" s="456">
        <f t="shared" si="55"/>
        <v>0</v>
      </c>
      <c r="S58" s="437">
        <f t="shared" si="55"/>
        <v>0</v>
      </c>
      <c r="T58" s="437">
        <f t="shared" si="55"/>
        <v>0</v>
      </c>
      <c r="U58" s="457">
        <f t="shared" si="55"/>
        <v>0</v>
      </c>
      <c r="V58" s="439">
        <f t="shared" si="55"/>
        <v>0</v>
      </c>
      <c r="W58" s="437">
        <f t="shared" si="55"/>
        <v>0</v>
      </c>
      <c r="X58" s="437">
        <f t="shared" si="55"/>
        <v>0</v>
      </c>
      <c r="Y58" s="455">
        <f t="shared" si="55"/>
        <v>0</v>
      </c>
      <c r="Z58" s="439">
        <f t="shared" si="55"/>
        <v>0</v>
      </c>
      <c r="AA58" s="455">
        <f t="shared" si="55"/>
        <v>0</v>
      </c>
      <c r="AB58" s="439">
        <f t="shared" si="55"/>
        <v>0</v>
      </c>
      <c r="AC58" s="455">
        <f t="shared" si="55"/>
        <v>0</v>
      </c>
      <c r="AD58" s="516">
        <f t="shared" si="55"/>
        <v>0</v>
      </c>
      <c r="AE58" s="31">
        <f t="shared" si="55"/>
        <v>4</v>
      </c>
      <c r="AF58" s="515">
        <f t="shared" si="55"/>
        <v>0</v>
      </c>
      <c r="AG58" s="31">
        <f t="shared" si="55"/>
        <v>0</v>
      </c>
      <c r="AH58" s="515">
        <f t="shared" si="55"/>
        <v>98.5</v>
      </c>
      <c r="AI58" s="563">
        <f t="shared" si="55"/>
        <v>0</v>
      </c>
      <c r="AJ58" s="564">
        <f t="shared" si="55"/>
        <v>0</v>
      </c>
      <c r="AK58" s="567" t="str">
        <f t="shared" si="55"/>
        <v>Thosea asigna</v>
      </c>
      <c r="AL58" s="566">
        <f t="shared" si="55"/>
        <v>0</v>
      </c>
    </row>
    <row r="59" hidden="1" spans="2:38">
      <c r="B59" s="435" t="s">
        <v>55</v>
      </c>
      <c r="C59" s="436">
        <v>8</v>
      </c>
      <c r="D59" s="437" t="str">
        <f t="shared" ref="D59:AL59" si="56">D29</f>
        <v>TIN</v>
      </c>
      <c r="E59" s="438">
        <f t="shared" si="56"/>
        <v>5972</v>
      </c>
      <c r="F59" s="439">
        <f t="shared" si="56"/>
        <v>0</v>
      </c>
      <c r="G59" s="437">
        <f t="shared" si="56"/>
        <v>0</v>
      </c>
      <c r="H59" s="437">
        <f t="shared" si="56"/>
        <v>0</v>
      </c>
      <c r="I59" s="455">
        <f t="shared" si="56"/>
        <v>0</v>
      </c>
      <c r="J59" s="456">
        <f t="shared" si="56"/>
        <v>0</v>
      </c>
      <c r="K59" s="437">
        <f t="shared" si="56"/>
        <v>0</v>
      </c>
      <c r="L59" s="437">
        <f t="shared" si="56"/>
        <v>0</v>
      </c>
      <c r="M59" s="457">
        <f t="shared" si="56"/>
        <v>0</v>
      </c>
      <c r="N59" s="439">
        <f t="shared" si="56"/>
        <v>0</v>
      </c>
      <c r="O59" s="437">
        <f t="shared" si="56"/>
        <v>0</v>
      </c>
      <c r="P59" s="437">
        <f t="shared" si="56"/>
        <v>0</v>
      </c>
      <c r="Q59" s="455">
        <f t="shared" si="56"/>
        <v>0</v>
      </c>
      <c r="R59" s="456">
        <f t="shared" si="56"/>
        <v>0</v>
      </c>
      <c r="S59" s="437">
        <f t="shared" si="56"/>
        <v>0</v>
      </c>
      <c r="T59" s="437">
        <f t="shared" si="56"/>
        <v>0</v>
      </c>
      <c r="U59" s="457">
        <f t="shared" si="56"/>
        <v>0</v>
      </c>
      <c r="V59" s="439">
        <f t="shared" si="56"/>
        <v>0</v>
      </c>
      <c r="W59" s="437">
        <f t="shared" si="56"/>
        <v>0</v>
      </c>
      <c r="X59" s="437">
        <f t="shared" si="56"/>
        <v>0</v>
      </c>
      <c r="Y59" s="455">
        <f t="shared" si="56"/>
        <v>0</v>
      </c>
      <c r="Z59" s="439">
        <f t="shared" si="56"/>
        <v>0</v>
      </c>
      <c r="AA59" s="455">
        <f t="shared" si="56"/>
        <v>0</v>
      </c>
      <c r="AB59" s="439">
        <f t="shared" si="56"/>
        <v>0</v>
      </c>
      <c r="AC59" s="455">
        <f t="shared" si="56"/>
        <v>0</v>
      </c>
      <c r="AD59" s="516">
        <f t="shared" si="56"/>
        <v>0</v>
      </c>
      <c r="AE59" s="31">
        <f t="shared" si="56"/>
        <v>2</v>
      </c>
      <c r="AF59" s="515">
        <f t="shared" si="56"/>
        <v>0</v>
      </c>
      <c r="AG59" s="31">
        <f t="shared" si="56"/>
        <v>0</v>
      </c>
      <c r="AH59" s="515">
        <f t="shared" si="56"/>
        <v>73.25</v>
      </c>
      <c r="AI59" s="563">
        <f t="shared" si="56"/>
        <v>65.72</v>
      </c>
      <c r="AJ59" s="564" t="str">
        <f t="shared" si="56"/>
        <v>-</v>
      </c>
      <c r="AK59" s="567" t="str">
        <f t="shared" si="56"/>
        <v>Thosea asigna</v>
      </c>
      <c r="AL59" s="566">
        <f t="shared" si="56"/>
        <v>0</v>
      </c>
    </row>
    <row r="60" hidden="1" spans="2:38">
      <c r="B60" s="435" t="s">
        <v>44</v>
      </c>
      <c r="C60" s="436">
        <v>9</v>
      </c>
      <c r="D60" s="437" t="str">
        <f t="shared" ref="D60:AL60" si="57">D18</f>
        <v>LAR</v>
      </c>
      <c r="E60" s="438">
        <f t="shared" si="57"/>
        <v>3142</v>
      </c>
      <c r="F60" s="439">
        <f t="shared" si="57"/>
        <v>0</v>
      </c>
      <c r="G60" s="437">
        <f t="shared" si="57"/>
        <v>0</v>
      </c>
      <c r="H60" s="437">
        <f t="shared" si="57"/>
        <v>0</v>
      </c>
      <c r="I60" s="455">
        <f t="shared" si="57"/>
        <v>0</v>
      </c>
      <c r="J60" s="456">
        <f t="shared" si="57"/>
        <v>0</v>
      </c>
      <c r="K60" s="437">
        <f t="shared" si="57"/>
        <v>0</v>
      </c>
      <c r="L60" s="437">
        <f t="shared" si="57"/>
        <v>0</v>
      </c>
      <c r="M60" s="457">
        <f t="shared" si="57"/>
        <v>0</v>
      </c>
      <c r="N60" s="439">
        <f t="shared" si="57"/>
        <v>0</v>
      </c>
      <c r="O60" s="437">
        <f t="shared" si="57"/>
        <v>0</v>
      </c>
      <c r="P60" s="437">
        <f t="shared" si="57"/>
        <v>0</v>
      </c>
      <c r="Q60" s="455">
        <f t="shared" si="57"/>
        <v>0</v>
      </c>
      <c r="R60" s="456">
        <f t="shared" si="57"/>
        <v>0</v>
      </c>
      <c r="S60" s="437">
        <f t="shared" si="57"/>
        <v>0</v>
      </c>
      <c r="T60" s="437">
        <f t="shared" si="57"/>
        <v>0</v>
      </c>
      <c r="U60" s="457">
        <f t="shared" si="57"/>
        <v>0</v>
      </c>
      <c r="V60" s="439">
        <f t="shared" si="57"/>
        <v>0</v>
      </c>
      <c r="W60" s="437">
        <f t="shared" si="57"/>
        <v>0</v>
      </c>
      <c r="X60" s="437">
        <f t="shared" si="57"/>
        <v>0</v>
      </c>
      <c r="Y60" s="455">
        <f t="shared" si="57"/>
        <v>0</v>
      </c>
      <c r="Z60" s="439">
        <f t="shared" si="57"/>
        <v>0</v>
      </c>
      <c r="AA60" s="455">
        <f t="shared" si="57"/>
        <v>0</v>
      </c>
      <c r="AB60" s="439">
        <f t="shared" si="57"/>
        <v>0</v>
      </c>
      <c r="AC60" s="455">
        <f t="shared" si="57"/>
        <v>0</v>
      </c>
      <c r="AD60" s="516">
        <f t="shared" si="57"/>
        <v>0</v>
      </c>
      <c r="AE60" s="31">
        <f t="shared" si="57"/>
        <v>2</v>
      </c>
      <c r="AF60" s="515">
        <f t="shared" si="57"/>
        <v>0</v>
      </c>
      <c r="AG60" s="31">
        <f t="shared" si="57"/>
        <v>0</v>
      </c>
      <c r="AH60" s="515">
        <f t="shared" si="57"/>
        <v>61.75</v>
      </c>
      <c r="AI60" s="563">
        <f t="shared" si="57"/>
        <v>207.9</v>
      </c>
      <c r="AJ60" s="564">
        <f t="shared" si="57"/>
        <v>0</v>
      </c>
      <c r="AK60" s="567" t="str">
        <f t="shared" si="57"/>
        <v>Thosea asigna</v>
      </c>
      <c r="AL60" s="566">
        <f t="shared" si="57"/>
        <v>0</v>
      </c>
    </row>
    <row r="61" hidden="1" spans="2:38">
      <c r="B61" s="435" t="s">
        <v>44</v>
      </c>
      <c r="C61" s="436">
        <v>10</v>
      </c>
      <c r="D61" s="437" t="str">
        <f t="shared" ref="D61:AL61" si="58">D20</f>
        <v>MAY</v>
      </c>
      <c r="E61" s="438">
        <f t="shared" si="58"/>
        <v>4077</v>
      </c>
      <c r="F61" s="439">
        <f t="shared" si="58"/>
        <v>0</v>
      </c>
      <c r="G61" s="437">
        <f t="shared" si="58"/>
        <v>0</v>
      </c>
      <c r="H61" s="437">
        <f t="shared" si="58"/>
        <v>0</v>
      </c>
      <c r="I61" s="455">
        <f t="shared" si="58"/>
        <v>0</v>
      </c>
      <c r="J61" s="456">
        <f t="shared" si="58"/>
        <v>0</v>
      </c>
      <c r="K61" s="437">
        <f t="shared" si="58"/>
        <v>0</v>
      </c>
      <c r="L61" s="437">
        <f t="shared" si="58"/>
        <v>0</v>
      </c>
      <c r="M61" s="457">
        <f t="shared" si="58"/>
        <v>0</v>
      </c>
      <c r="N61" s="439">
        <f t="shared" si="58"/>
        <v>0</v>
      </c>
      <c r="O61" s="437">
        <f t="shared" si="58"/>
        <v>0</v>
      </c>
      <c r="P61" s="437">
        <f t="shared" si="58"/>
        <v>0</v>
      </c>
      <c r="Q61" s="455">
        <f t="shared" si="58"/>
        <v>0</v>
      </c>
      <c r="R61" s="456">
        <f t="shared" si="58"/>
        <v>0</v>
      </c>
      <c r="S61" s="437">
        <f t="shared" si="58"/>
        <v>0</v>
      </c>
      <c r="T61" s="437">
        <f t="shared" si="58"/>
        <v>0</v>
      </c>
      <c r="U61" s="457">
        <f t="shared" si="58"/>
        <v>0</v>
      </c>
      <c r="V61" s="439">
        <f t="shared" si="58"/>
        <v>0</v>
      </c>
      <c r="W61" s="437">
        <f t="shared" si="58"/>
        <v>0</v>
      </c>
      <c r="X61" s="437">
        <f t="shared" si="58"/>
        <v>0</v>
      </c>
      <c r="Y61" s="455">
        <f t="shared" si="58"/>
        <v>0</v>
      </c>
      <c r="Z61" s="439">
        <f t="shared" si="58"/>
        <v>0</v>
      </c>
      <c r="AA61" s="455">
        <f t="shared" si="58"/>
        <v>0</v>
      </c>
      <c r="AB61" s="439">
        <f t="shared" si="58"/>
        <v>0</v>
      </c>
      <c r="AC61" s="455">
        <f t="shared" si="58"/>
        <v>0</v>
      </c>
      <c r="AD61" s="516">
        <f t="shared" si="58"/>
        <v>0</v>
      </c>
      <c r="AE61" s="31">
        <f t="shared" si="58"/>
        <v>2</v>
      </c>
      <c r="AF61" s="515">
        <f t="shared" si="58"/>
        <v>0</v>
      </c>
      <c r="AG61" s="31">
        <f t="shared" si="58"/>
        <v>0</v>
      </c>
      <c r="AH61" s="515">
        <f t="shared" si="58"/>
        <v>0</v>
      </c>
      <c r="AI61" s="563">
        <f t="shared" si="58"/>
        <v>32.5</v>
      </c>
      <c r="AJ61" s="564">
        <f t="shared" si="58"/>
        <v>250.75</v>
      </c>
      <c r="AK61" s="567" t="str">
        <f t="shared" si="58"/>
        <v>Thosea asigna</v>
      </c>
      <c r="AL61" s="566">
        <f t="shared" si="58"/>
        <v>0</v>
      </c>
    </row>
    <row r="62" hidden="1" spans="2:38">
      <c r="B62" s="435">
        <f>B19</f>
        <v>0</v>
      </c>
      <c r="C62" s="436">
        <v>11</v>
      </c>
      <c r="D62" s="437" t="str">
        <f t="shared" ref="D62:AL62" si="59">D19</f>
        <v>GUB</v>
      </c>
      <c r="E62" s="438">
        <f t="shared" si="59"/>
        <v>6520</v>
      </c>
      <c r="F62" s="439">
        <f t="shared" si="59"/>
        <v>0</v>
      </c>
      <c r="G62" s="437">
        <f t="shared" si="59"/>
        <v>0</v>
      </c>
      <c r="H62" s="437">
        <f t="shared" si="59"/>
        <v>0</v>
      </c>
      <c r="I62" s="455">
        <f t="shared" si="59"/>
        <v>0</v>
      </c>
      <c r="J62" s="456">
        <f t="shared" si="59"/>
        <v>0</v>
      </c>
      <c r="K62" s="437">
        <f t="shared" si="59"/>
        <v>0</v>
      </c>
      <c r="L62" s="437">
        <f t="shared" si="59"/>
        <v>0</v>
      </c>
      <c r="M62" s="457">
        <f t="shared" si="59"/>
        <v>0</v>
      </c>
      <c r="N62" s="439">
        <f t="shared" si="59"/>
        <v>0</v>
      </c>
      <c r="O62" s="437">
        <f t="shared" si="59"/>
        <v>0</v>
      </c>
      <c r="P62" s="437">
        <f t="shared" si="59"/>
        <v>0</v>
      </c>
      <c r="Q62" s="455">
        <f t="shared" si="59"/>
        <v>0</v>
      </c>
      <c r="R62" s="456">
        <f t="shared" si="59"/>
        <v>0</v>
      </c>
      <c r="S62" s="437">
        <f t="shared" si="59"/>
        <v>0</v>
      </c>
      <c r="T62" s="437">
        <f t="shared" si="59"/>
        <v>0</v>
      </c>
      <c r="U62" s="457">
        <f t="shared" si="59"/>
        <v>0</v>
      </c>
      <c r="V62" s="439">
        <f t="shared" si="59"/>
        <v>0</v>
      </c>
      <c r="W62" s="437">
        <f t="shared" si="59"/>
        <v>0</v>
      </c>
      <c r="X62" s="437">
        <f t="shared" si="59"/>
        <v>0</v>
      </c>
      <c r="Y62" s="455">
        <f t="shared" si="59"/>
        <v>0</v>
      </c>
      <c r="Z62" s="439">
        <f t="shared" si="59"/>
        <v>0</v>
      </c>
      <c r="AA62" s="455">
        <f t="shared" si="59"/>
        <v>0</v>
      </c>
      <c r="AB62" s="439">
        <f t="shared" si="59"/>
        <v>0</v>
      </c>
      <c r="AC62" s="455">
        <f t="shared" si="59"/>
        <v>0</v>
      </c>
      <c r="AD62" s="516">
        <f t="shared" si="59"/>
        <v>0</v>
      </c>
      <c r="AE62" s="31">
        <f t="shared" si="59"/>
        <v>3</v>
      </c>
      <c r="AF62" s="515">
        <f t="shared" si="59"/>
        <v>0</v>
      </c>
      <c r="AG62" s="31">
        <f t="shared" si="59"/>
        <v>0</v>
      </c>
      <c r="AH62" s="515">
        <f t="shared" si="59"/>
        <v>152.5</v>
      </c>
      <c r="AI62" s="563">
        <f t="shared" si="59"/>
        <v>47.95</v>
      </c>
      <c r="AJ62" s="564">
        <f t="shared" si="59"/>
        <v>0</v>
      </c>
      <c r="AK62" s="567" t="str">
        <f t="shared" si="59"/>
        <v>Thosea asigna</v>
      </c>
      <c r="AL62" s="566">
        <f t="shared" si="59"/>
        <v>0</v>
      </c>
    </row>
    <row r="63" hidden="1" spans="2:38">
      <c r="B63" s="435" t="s">
        <v>44</v>
      </c>
      <c r="C63" s="436">
        <v>12</v>
      </c>
      <c r="D63" s="437" t="str">
        <f t="shared" ref="D63:AL63" si="60">D22</f>
        <v>TIU</v>
      </c>
      <c r="E63" s="438">
        <f t="shared" si="60"/>
        <v>2261</v>
      </c>
      <c r="F63" s="439">
        <f t="shared" si="60"/>
        <v>0</v>
      </c>
      <c r="G63" s="437">
        <f t="shared" si="60"/>
        <v>0</v>
      </c>
      <c r="H63" s="437">
        <f t="shared" si="60"/>
        <v>0</v>
      </c>
      <c r="I63" s="455">
        <f t="shared" si="60"/>
        <v>0</v>
      </c>
      <c r="J63" s="456">
        <f t="shared" si="60"/>
        <v>0</v>
      </c>
      <c r="K63" s="437">
        <f t="shared" si="60"/>
        <v>0</v>
      </c>
      <c r="L63" s="437">
        <f t="shared" si="60"/>
        <v>0</v>
      </c>
      <c r="M63" s="457">
        <f t="shared" si="60"/>
        <v>0</v>
      </c>
      <c r="N63" s="439">
        <f t="shared" si="60"/>
        <v>0</v>
      </c>
      <c r="O63" s="437">
        <f t="shared" si="60"/>
        <v>0</v>
      </c>
      <c r="P63" s="437">
        <f t="shared" si="60"/>
        <v>0</v>
      </c>
      <c r="Q63" s="455">
        <f t="shared" si="60"/>
        <v>0</v>
      </c>
      <c r="R63" s="456">
        <f t="shared" si="60"/>
        <v>0</v>
      </c>
      <c r="S63" s="437">
        <f t="shared" si="60"/>
        <v>0</v>
      </c>
      <c r="T63" s="437">
        <f t="shared" si="60"/>
        <v>0</v>
      </c>
      <c r="U63" s="457">
        <f t="shared" si="60"/>
        <v>0</v>
      </c>
      <c r="V63" s="439">
        <f t="shared" si="60"/>
        <v>0</v>
      </c>
      <c r="W63" s="437">
        <f t="shared" si="60"/>
        <v>0</v>
      </c>
      <c r="X63" s="437">
        <f t="shared" si="60"/>
        <v>0</v>
      </c>
      <c r="Y63" s="455">
        <f t="shared" si="60"/>
        <v>0</v>
      </c>
      <c r="Z63" s="439">
        <f t="shared" si="60"/>
        <v>0</v>
      </c>
      <c r="AA63" s="455">
        <f t="shared" si="60"/>
        <v>0</v>
      </c>
      <c r="AB63" s="439">
        <f t="shared" si="60"/>
        <v>0</v>
      </c>
      <c r="AC63" s="455">
        <f t="shared" si="60"/>
        <v>0</v>
      </c>
      <c r="AD63" s="516">
        <f t="shared" si="60"/>
        <v>0</v>
      </c>
      <c r="AE63" s="31">
        <f t="shared" si="60"/>
        <v>1</v>
      </c>
      <c r="AF63" s="515">
        <f t="shared" si="60"/>
        <v>0</v>
      </c>
      <c r="AG63" s="31">
        <f t="shared" si="60"/>
        <v>0</v>
      </c>
      <c r="AH63" s="515">
        <f t="shared" si="60"/>
        <v>23.5</v>
      </c>
      <c r="AI63" s="563">
        <f t="shared" si="60"/>
        <v>243.5</v>
      </c>
      <c r="AJ63" s="564">
        <f t="shared" si="60"/>
        <v>0</v>
      </c>
      <c r="AK63" s="567" t="str">
        <f t="shared" si="60"/>
        <v>Thosea asigna</v>
      </c>
      <c r="AL63" s="566">
        <f t="shared" si="60"/>
        <v>0</v>
      </c>
    </row>
    <row r="64" hidden="1" spans="2:38">
      <c r="B64" s="435" t="s">
        <v>44</v>
      </c>
      <c r="C64" s="436">
        <v>13</v>
      </c>
      <c r="D64" s="437" t="str">
        <f t="shared" ref="D64:AL64" si="61">D17</f>
        <v>DOI</v>
      </c>
      <c r="E64" s="438">
        <f t="shared" si="61"/>
        <v>3854</v>
      </c>
      <c r="F64" s="439">
        <f t="shared" si="61"/>
        <v>0</v>
      </c>
      <c r="G64" s="437">
        <f t="shared" si="61"/>
        <v>0</v>
      </c>
      <c r="H64" s="437">
        <f t="shared" si="61"/>
        <v>0</v>
      </c>
      <c r="I64" s="455">
        <f t="shared" si="61"/>
        <v>0</v>
      </c>
      <c r="J64" s="456">
        <f t="shared" si="61"/>
        <v>0</v>
      </c>
      <c r="K64" s="437">
        <f t="shared" si="61"/>
        <v>0</v>
      </c>
      <c r="L64" s="437">
        <f t="shared" si="61"/>
        <v>0</v>
      </c>
      <c r="M64" s="457">
        <f t="shared" si="61"/>
        <v>0</v>
      </c>
      <c r="N64" s="439">
        <f t="shared" si="61"/>
        <v>0</v>
      </c>
      <c r="O64" s="437">
        <f t="shared" si="61"/>
        <v>0</v>
      </c>
      <c r="P64" s="437">
        <f t="shared" si="61"/>
        <v>0</v>
      </c>
      <c r="Q64" s="455">
        <f t="shared" si="61"/>
        <v>0</v>
      </c>
      <c r="R64" s="456">
        <f t="shared" si="61"/>
        <v>0</v>
      </c>
      <c r="S64" s="437">
        <f t="shared" si="61"/>
        <v>0</v>
      </c>
      <c r="T64" s="437">
        <f t="shared" si="61"/>
        <v>0</v>
      </c>
      <c r="U64" s="457">
        <f t="shared" si="61"/>
        <v>0</v>
      </c>
      <c r="V64" s="439">
        <f t="shared" si="61"/>
        <v>0</v>
      </c>
      <c r="W64" s="437">
        <f t="shared" si="61"/>
        <v>0</v>
      </c>
      <c r="X64" s="437">
        <f t="shared" si="61"/>
        <v>0</v>
      </c>
      <c r="Y64" s="455">
        <f t="shared" si="61"/>
        <v>0</v>
      </c>
      <c r="Z64" s="439">
        <f t="shared" si="61"/>
        <v>0</v>
      </c>
      <c r="AA64" s="455">
        <f t="shared" si="61"/>
        <v>0</v>
      </c>
      <c r="AB64" s="439">
        <f t="shared" si="61"/>
        <v>0</v>
      </c>
      <c r="AC64" s="455">
        <f t="shared" si="61"/>
        <v>0</v>
      </c>
      <c r="AD64" s="516">
        <f t="shared" si="61"/>
        <v>0</v>
      </c>
      <c r="AE64" s="31">
        <f t="shared" si="61"/>
        <v>1</v>
      </c>
      <c r="AF64" s="515">
        <f t="shared" si="61"/>
        <v>0</v>
      </c>
      <c r="AG64" s="31">
        <f t="shared" si="61"/>
        <v>0</v>
      </c>
      <c r="AH64" s="515">
        <f t="shared" si="61"/>
        <v>0</v>
      </c>
      <c r="AI64" s="563">
        <f t="shared" si="61"/>
        <v>6.67</v>
      </c>
      <c r="AJ64" s="564">
        <f t="shared" si="61"/>
        <v>0</v>
      </c>
      <c r="AK64" s="567" t="str">
        <f t="shared" si="61"/>
        <v>Susika malayana</v>
      </c>
      <c r="AL64" s="566">
        <f t="shared" si="61"/>
        <v>0</v>
      </c>
    </row>
    <row r="65" hidden="1" spans="2:38">
      <c r="B65" s="435" t="s">
        <v>70</v>
      </c>
      <c r="C65" s="436">
        <v>14</v>
      </c>
      <c r="D65" s="437" t="str">
        <f t="shared" ref="D65:AL65" si="62">D40</f>
        <v>MEP</v>
      </c>
      <c r="E65" s="438">
        <f t="shared" si="62"/>
        <v>3955</v>
      </c>
      <c r="F65" s="439">
        <f t="shared" si="62"/>
        <v>0</v>
      </c>
      <c r="G65" s="437">
        <f t="shared" si="62"/>
        <v>0</v>
      </c>
      <c r="H65" s="437">
        <f t="shared" si="62"/>
        <v>0</v>
      </c>
      <c r="I65" s="455">
        <f t="shared" si="62"/>
        <v>0</v>
      </c>
      <c r="J65" s="456">
        <f t="shared" si="62"/>
        <v>0</v>
      </c>
      <c r="K65" s="437">
        <f t="shared" si="62"/>
        <v>0</v>
      </c>
      <c r="L65" s="437">
        <f t="shared" si="62"/>
        <v>0</v>
      </c>
      <c r="M65" s="457">
        <f t="shared" si="62"/>
        <v>0</v>
      </c>
      <c r="N65" s="439">
        <f t="shared" si="62"/>
        <v>0</v>
      </c>
      <c r="O65" s="437">
        <f t="shared" si="62"/>
        <v>0</v>
      </c>
      <c r="P65" s="437">
        <f t="shared" si="62"/>
        <v>0</v>
      </c>
      <c r="Q65" s="455">
        <f t="shared" si="62"/>
        <v>0</v>
      </c>
      <c r="R65" s="456">
        <f t="shared" si="62"/>
        <v>0</v>
      </c>
      <c r="S65" s="437">
        <f t="shared" si="62"/>
        <v>0</v>
      </c>
      <c r="T65" s="437">
        <f t="shared" si="62"/>
        <v>0</v>
      </c>
      <c r="U65" s="457">
        <f t="shared" si="62"/>
        <v>0</v>
      </c>
      <c r="V65" s="439">
        <f t="shared" si="62"/>
        <v>0</v>
      </c>
      <c r="W65" s="437">
        <f t="shared" si="62"/>
        <v>0</v>
      </c>
      <c r="X65" s="437">
        <f t="shared" si="62"/>
        <v>0</v>
      </c>
      <c r="Y65" s="455">
        <f t="shared" si="62"/>
        <v>0</v>
      </c>
      <c r="Z65" s="439">
        <f t="shared" si="62"/>
        <v>0</v>
      </c>
      <c r="AA65" s="455">
        <f t="shared" si="62"/>
        <v>0</v>
      </c>
      <c r="AB65" s="439">
        <f t="shared" si="62"/>
        <v>0</v>
      </c>
      <c r="AC65" s="455">
        <f t="shared" si="62"/>
        <v>0</v>
      </c>
      <c r="AD65" s="590">
        <f t="shared" si="62"/>
        <v>0</v>
      </c>
      <c r="AE65" s="31">
        <f t="shared" si="62"/>
        <v>2</v>
      </c>
      <c r="AF65" s="515">
        <f t="shared" si="62"/>
        <v>0</v>
      </c>
      <c r="AG65" s="31">
        <f t="shared" si="62"/>
        <v>0</v>
      </c>
      <c r="AH65" s="515">
        <f t="shared" si="62"/>
        <v>25.25</v>
      </c>
      <c r="AI65" s="563">
        <f t="shared" si="62"/>
        <v>2.25</v>
      </c>
      <c r="AJ65" s="564">
        <f t="shared" si="62"/>
        <v>0.0999999999999996</v>
      </c>
      <c r="AK65" s="594">
        <f t="shared" si="62"/>
        <v>0</v>
      </c>
      <c r="AL65" s="566">
        <f t="shared" si="62"/>
        <v>0</v>
      </c>
    </row>
    <row r="66" hidden="1" spans="2:38">
      <c r="B66" s="435" t="s">
        <v>55</v>
      </c>
      <c r="C66" s="436">
        <v>15</v>
      </c>
      <c r="D66" s="437" t="str">
        <f t="shared" ref="D66:AL66" si="63">D28</f>
        <v>PAB</v>
      </c>
      <c r="E66" s="438">
        <f t="shared" si="63"/>
        <v>3621</v>
      </c>
      <c r="F66" s="439">
        <f t="shared" si="63"/>
        <v>0</v>
      </c>
      <c r="G66" s="437">
        <f t="shared" si="63"/>
        <v>0</v>
      </c>
      <c r="H66" s="437">
        <f t="shared" si="63"/>
        <v>0</v>
      </c>
      <c r="I66" s="455">
        <f t="shared" si="63"/>
        <v>0</v>
      </c>
      <c r="J66" s="456">
        <f t="shared" si="63"/>
        <v>0</v>
      </c>
      <c r="K66" s="437">
        <f t="shared" si="63"/>
        <v>0</v>
      </c>
      <c r="L66" s="437">
        <f t="shared" si="63"/>
        <v>0</v>
      </c>
      <c r="M66" s="457">
        <f t="shared" si="63"/>
        <v>0</v>
      </c>
      <c r="N66" s="439">
        <f t="shared" si="63"/>
        <v>0</v>
      </c>
      <c r="O66" s="437">
        <f t="shared" si="63"/>
        <v>0</v>
      </c>
      <c r="P66" s="437">
        <f t="shared" si="63"/>
        <v>0</v>
      </c>
      <c r="Q66" s="455">
        <f t="shared" si="63"/>
        <v>0</v>
      </c>
      <c r="R66" s="456">
        <f t="shared" si="63"/>
        <v>0</v>
      </c>
      <c r="S66" s="437">
        <f t="shared" si="63"/>
        <v>0</v>
      </c>
      <c r="T66" s="437">
        <f t="shared" si="63"/>
        <v>0</v>
      </c>
      <c r="U66" s="457">
        <f t="shared" si="63"/>
        <v>0</v>
      </c>
      <c r="V66" s="439">
        <f t="shared" si="63"/>
        <v>0</v>
      </c>
      <c r="W66" s="437">
        <f t="shared" si="63"/>
        <v>0</v>
      </c>
      <c r="X66" s="437">
        <f t="shared" si="63"/>
        <v>0</v>
      </c>
      <c r="Y66" s="455">
        <f t="shared" si="63"/>
        <v>0</v>
      </c>
      <c r="Z66" s="439">
        <f t="shared" si="63"/>
        <v>0</v>
      </c>
      <c r="AA66" s="455">
        <f t="shared" si="63"/>
        <v>0</v>
      </c>
      <c r="AB66" s="439">
        <f t="shared" si="63"/>
        <v>0</v>
      </c>
      <c r="AC66" s="455">
        <f t="shared" si="63"/>
        <v>0</v>
      </c>
      <c r="AD66" s="590">
        <f t="shared" si="63"/>
        <v>0</v>
      </c>
      <c r="AE66" s="31">
        <f t="shared" si="63"/>
        <v>1</v>
      </c>
      <c r="AF66" s="515">
        <f t="shared" si="63"/>
        <v>0</v>
      </c>
      <c r="AG66" s="31">
        <f t="shared" si="63"/>
        <v>0</v>
      </c>
      <c r="AH66" s="515">
        <f t="shared" si="63"/>
        <v>3.75</v>
      </c>
      <c r="AI66" s="563">
        <f t="shared" si="63"/>
        <v>153.73</v>
      </c>
      <c r="AJ66" s="564">
        <f t="shared" si="63"/>
        <v>1.1</v>
      </c>
      <c r="AK66" s="567" t="str">
        <f t="shared" si="63"/>
        <v>Thosea asigna</v>
      </c>
      <c r="AL66" s="566">
        <f t="shared" si="63"/>
        <v>0</v>
      </c>
    </row>
    <row r="67" hidden="1" spans="2:38">
      <c r="B67" s="435" t="s">
        <v>31</v>
      </c>
      <c r="C67" s="436">
        <v>16</v>
      </c>
      <c r="D67" s="437" t="str">
        <f t="shared" ref="D67:AL67" si="64">D11</f>
        <v>SKO</v>
      </c>
      <c r="E67" s="438">
        <f t="shared" si="64"/>
        <v>4952</v>
      </c>
      <c r="F67" s="439">
        <f t="shared" si="64"/>
        <v>0</v>
      </c>
      <c r="G67" s="437">
        <f t="shared" si="64"/>
        <v>0</v>
      </c>
      <c r="H67" s="437">
        <f t="shared" si="64"/>
        <v>0</v>
      </c>
      <c r="I67" s="455">
        <f t="shared" si="64"/>
        <v>0</v>
      </c>
      <c r="J67" s="456">
        <f t="shared" si="64"/>
        <v>0</v>
      </c>
      <c r="K67" s="437">
        <f t="shared" si="64"/>
        <v>0</v>
      </c>
      <c r="L67" s="437">
        <f t="shared" si="64"/>
        <v>0</v>
      </c>
      <c r="M67" s="457">
        <f t="shared" si="64"/>
        <v>0</v>
      </c>
      <c r="N67" s="439">
        <f t="shared" si="64"/>
        <v>0</v>
      </c>
      <c r="O67" s="437">
        <f t="shared" si="64"/>
        <v>0</v>
      </c>
      <c r="P67" s="437">
        <f t="shared" si="64"/>
        <v>0</v>
      </c>
      <c r="Q67" s="455">
        <f t="shared" si="64"/>
        <v>0</v>
      </c>
      <c r="R67" s="456">
        <f t="shared" si="64"/>
        <v>0</v>
      </c>
      <c r="S67" s="437">
        <f t="shared" si="64"/>
        <v>0</v>
      </c>
      <c r="T67" s="437">
        <f t="shared" si="64"/>
        <v>0</v>
      </c>
      <c r="U67" s="457">
        <f t="shared" si="64"/>
        <v>0</v>
      </c>
      <c r="V67" s="439">
        <f t="shared" si="64"/>
        <v>0</v>
      </c>
      <c r="W67" s="437">
        <f t="shared" si="64"/>
        <v>0</v>
      </c>
      <c r="X67" s="437">
        <f t="shared" si="64"/>
        <v>0</v>
      </c>
      <c r="Y67" s="455">
        <f t="shared" si="64"/>
        <v>0</v>
      </c>
      <c r="Z67" s="439">
        <f t="shared" si="64"/>
        <v>0</v>
      </c>
      <c r="AA67" s="455">
        <f t="shared" si="64"/>
        <v>0</v>
      </c>
      <c r="AB67" s="439">
        <f t="shared" si="64"/>
        <v>0</v>
      </c>
      <c r="AC67" s="455">
        <f t="shared" si="64"/>
        <v>0</v>
      </c>
      <c r="AD67" s="590">
        <f t="shared" si="64"/>
        <v>0</v>
      </c>
      <c r="AE67" s="31">
        <f t="shared" si="64"/>
        <v>0</v>
      </c>
      <c r="AF67" s="515">
        <f t="shared" si="64"/>
        <v>0</v>
      </c>
      <c r="AG67" s="31">
        <f t="shared" si="64"/>
        <v>0</v>
      </c>
      <c r="AH67" s="515">
        <f t="shared" si="64"/>
        <v>0</v>
      </c>
      <c r="AI67" s="563">
        <f t="shared" si="64"/>
        <v>112.9</v>
      </c>
      <c r="AJ67" s="564">
        <f t="shared" si="64"/>
        <v>0</v>
      </c>
      <c r="AK67" s="594">
        <f t="shared" si="64"/>
        <v>0</v>
      </c>
      <c r="AL67" s="566">
        <f t="shared" si="64"/>
        <v>0</v>
      </c>
    </row>
    <row r="68" hidden="1" spans="2:38">
      <c r="B68" s="435" t="s">
        <v>70</v>
      </c>
      <c r="C68" s="436">
        <v>17</v>
      </c>
      <c r="D68" s="437" t="str">
        <f t="shared" ref="D68:AL68" si="65">D37</f>
        <v>PUR</v>
      </c>
      <c r="E68" s="438">
        <f t="shared" si="65"/>
        <v>3276</v>
      </c>
      <c r="F68" s="439">
        <f t="shared" si="65"/>
        <v>0</v>
      </c>
      <c r="G68" s="437">
        <f t="shared" si="65"/>
        <v>0</v>
      </c>
      <c r="H68" s="437">
        <f t="shared" si="65"/>
        <v>0</v>
      </c>
      <c r="I68" s="455">
        <f t="shared" si="65"/>
        <v>0</v>
      </c>
      <c r="J68" s="456">
        <f t="shared" si="65"/>
        <v>0</v>
      </c>
      <c r="K68" s="437">
        <f t="shared" si="65"/>
        <v>0</v>
      </c>
      <c r="L68" s="437">
        <f t="shared" si="65"/>
        <v>0</v>
      </c>
      <c r="M68" s="457">
        <f t="shared" si="65"/>
        <v>0</v>
      </c>
      <c r="N68" s="439">
        <f t="shared" si="65"/>
        <v>0</v>
      </c>
      <c r="O68" s="437">
        <f t="shared" si="65"/>
        <v>0</v>
      </c>
      <c r="P68" s="437">
        <f t="shared" si="65"/>
        <v>0</v>
      </c>
      <c r="Q68" s="455">
        <f t="shared" si="65"/>
        <v>0</v>
      </c>
      <c r="R68" s="456">
        <f t="shared" si="65"/>
        <v>0</v>
      </c>
      <c r="S68" s="437">
        <f t="shared" si="65"/>
        <v>0</v>
      </c>
      <c r="T68" s="437">
        <f t="shared" si="65"/>
        <v>0</v>
      </c>
      <c r="U68" s="457">
        <f t="shared" si="65"/>
        <v>0</v>
      </c>
      <c r="V68" s="439">
        <f t="shared" si="65"/>
        <v>0</v>
      </c>
      <c r="W68" s="437">
        <f t="shared" si="65"/>
        <v>0</v>
      </c>
      <c r="X68" s="437">
        <f t="shared" si="65"/>
        <v>0</v>
      </c>
      <c r="Y68" s="455">
        <f t="shared" si="65"/>
        <v>0</v>
      </c>
      <c r="Z68" s="439">
        <f t="shared" si="65"/>
        <v>0</v>
      </c>
      <c r="AA68" s="455">
        <f t="shared" si="65"/>
        <v>0</v>
      </c>
      <c r="AB68" s="439">
        <f t="shared" si="65"/>
        <v>0</v>
      </c>
      <c r="AC68" s="455">
        <f t="shared" si="65"/>
        <v>0</v>
      </c>
      <c r="AD68" s="590">
        <f t="shared" si="65"/>
        <v>0</v>
      </c>
      <c r="AE68" s="31">
        <f t="shared" si="65"/>
        <v>0</v>
      </c>
      <c r="AF68" s="515">
        <f t="shared" si="65"/>
        <v>0</v>
      </c>
      <c r="AG68" s="31">
        <f t="shared" si="65"/>
        <v>0</v>
      </c>
      <c r="AH68" s="515">
        <f t="shared" si="65"/>
        <v>0</v>
      </c>
      <c r="AI68" s="563">
        <f t="shared" si="65"/>
        <v>13.563</v>
      </c>
      <c r="AJ68" s="564">
        <f t="shared" si="65"/>
        <v>0</v>
      </c>
      <c r="AK68" s="567" t="str">
        <f t="shared" si="65"/>
        <v>Thosea asigna</v>
      </c>
      <c r="AL68" s="566">
        <f t="shared" si="65"/>
        <v>0</v>
      </c>
    </row>
    <row r="69" hidden="1" spans="2:38">
      <c r="B69" s="435" t="s">
        <v>70</v>
      </c>
      <c r="C69" s="436">
        <v>18</v>
      </c>
      <c r="D69" s="437" t="str">
        <f t="shared" ref="D69:AL69" si="66">D39</f>
        <v>AJA</v>
      </c>
      <c r="E69" s="438">
        <f t="shared" si="66"/>
        <v>3023</v>
      </c>
      <c r="F69" s="439">
        <f t="shared" si="66"/>
        <v>0</v>
      </c>
      <c r="G69" s="437">
        <f t="shared" si="66"/>
        <v>0</v>
      </c>
      <c r="H69" s="437">
        <f t="shared" si="66"/>
        <v>0</v>
      </c>
      <c r="I69" s="455">
        <f t="shared" si="66"/>
        <v>0</v>
      </c>
      <c r="J69" s="456">
        <f t="shared" si="66"/>
        <v>0</v>
      </c>
      <c r="K69" s="437">
        <f t="shared" si="66"/>
        <v>0</v>
      </c>
      <c r="L69" s="437">
        <f t="shared" si="66"/>
        <v>0</v>
      </c>
      <c r="M69" s="457">
        <f t="shared" si="66"/>
        <v>0</v>
      </c>
      <c r="N69" s="439">
        <f t="shared" si="66"/>
        <v>0</v>
      </c>
      <c r="O69" s="437">
        <f t="shared" si="66"/>
        <v>0</v>
      </c>
      <c r="P69" s="437">
        <f t="shared" si="66"/>
        <v>0</v>
      </c>
      <c r="Q69" s="455">
        <f t="shared" si="66"/>
        <v>0</v>
      </c>
      <c r="R69" s="456">
        <f t="shared" si="66"/>
        <v>0</v>
      </c>
      <c r="S69" s="437">
        <f t="shared" si="66"/>
        <v>0</v>
      </c>
      <c r="T69" s="437">
        <f t="shared" si="66"/>
        <v>0</v>
      </c>
      <c r="U69" s="457">
        <f t="shared" si="66"/>
        <v>0</v>
      </c>
      <c r="V69" s="439">
        <f t="shared" si="66"/>
        <v>0</v>
      </c>
      <c r="W69" s="437">
        <f t="shared" si="66"/>
        <v>0</v>
      </c>
      <c r="X69" s="437">
        <f t="shared" si="66"/>
        <v>0</v>
      </c>
      <c r="Y69" s="455">
        <f t="shared" si="66"/>
        <v>0</v>
      </c>
      <c r="Z69" s="439">
        <f t="shared" si="66"/>
        <v>0</v>
      </c>
      <c r="AA69" s="455">
        <f t="shared" si="66"/>
        <v>0</v>
      </c>
      <c r="AB69" s="439">
        <f t="shared" si="66"/>
        <v>0</v>
      </c>
      <c r="AC69" s="455">
        <f t="shared" si="66"/>
        <v>0</v>
      </c>
      <c r="AD69" s="590">
        <f t="shared" si="66"/>
        <v>0</v>
      </c>
      <c r="AE69" s="31">
        <f t="shared" si="66"/>
        <v>0</v>
      </c>
      <c r="AF69" s="515">
        <f t="shared" si="66"/>
        <v>0</v>
      </c>
      <c r="AG69" s="31">
        <f t="shared" si="66"/>
        <v>0</v>
      </c>
      <c r="AH69" s="515">
        <f t="shared" si="66"/>
        <v>0</v>
      </c>
      <c r="AI69" s="563">
        <f t="shared" si="66"/>
        <v>0.130000000000003</v>
      </c>
      <c r="AJ69" s="564">
        <f t="shared" si="66"/>
        <v>0</v>
      </c>
      <c r="AK69" s="594">
        <f t="shared" si="66"/>
        <v>0</v>
      </c>
      <c r="AL69" s="566">
        <f t="shared" si="66"/>
        <v>0</v>
      </c>
    </row>
    <row r="70" hidden="1" spans="2:38">
      <c r="B70" s="435" t="s">
        <v>70</v>
      </c>
      <c r="C70" s="436">
        <v>19</v>
      </c>
      <c r="D70" s="437" t="str">
        <f t="shared" ref="D70:AL70" si="67">D41</f>
        <v>OSA</v>
      </c>
      <c r="E70" s="438">
        <f t="shared" si="67"/>
        <v>3342</v>
      </c>
      <c r="F70" s="439">
        <f t="shared" si="67"/>
        <v>0</v>
      </c>
      <c r="G70" s="437">
        <f t="shared" si="67"/>
        <v>0</v>
      </c>
      <c r="H70" s="437">
        <f t="shared" si="67"/>
        <v>0</v>
      </c>
      <c r="I70" s="455">
        <f t="shared" si="67"/>
        <v>0</v>
      </c>
      <c r="J70" s="456">
        <f t="shared" si="67"/>
        <v>0</v>
      </c>
      <c r="K70" s="437">
        <f t="shared" si="67"/>
        <v>0</v>
      </c>
      <c r="L70" s="437">
        <f t="shared" si="67"/>
        <v>0</v>
      </c>
      <c r="M70" s="457">
        <f t="shared" si="67"/>
        <v>0</v>
      </c>
      <c r="N70" s="439">
        <f t="shared" si="67"/>
        <v>0</v>
      </c>
      <c r="O70" s="437">
        <f t="shared" si="67"/>
        <v>0</v>
      </c>
      <c r="P70" s="437">
        <f t="shared" si="67"/>
        <v>0</v>
      </c>
      <c r="Q70" s="455">
        <f t="shared" si="67"/>
        <v>0</v>
      </c>
      <c r="R70" s="456">
        <f t="shared" si="67"/>
        <v>0</v>
      </c>
      <c r="S70" s="437">
        <f t="shared" si="67"/>
        <v>0</v>
      </c>
      <c r="T70" s="437">
        <f t="shared" si="67"/>
        <v>0</v>
      </c>
      <c r="U70" s="457">
        <f t="shared" si="67"/>
        <v>0</v>
      </c>
      <c r="V70" s="439">
        <f t="shared" si="67"/>
        <v>0</v>
      </c>
      <c r="W70" s="437">
        <f t="shared" si="67"/>
        <v>0</v>
      </c>
      <c r="X70" s="437">
        <f t="shared" si="67"/>
        <v>0</v>
      </c>
      <c r="Y70" s="455">
        <f t="shared" si="67"/>
        <v>0</v>
      </c>
      <c r="Z70" s="439">
        <f t="shared" si="67"/>
        <v>0</v>
      </c>
      <c r="AA70" s="455">
        <f t="shared" si="67"/>
        <v>0</v>
      </c>
      <c r="AB70" s="439">
        <f t="shared" si="67"/>
        <v>0</v>
      </c>
      <c r="AC70" s="455">
        <f t="shared" si="67"/>
        <v>0</v>
      </c>
      <c r="AD70" s="590">
        <f t="shared" si="67"/>
        <v>0</v>
      </c>
      <c r="AE70" s="31">
        <f t="shared" si="67"/>
        <v>0</v>
      </c>
      <c r="AF70" s="515">
        <f t="shared" si="67"/>
        <v>0</v>
      </c>
      <c r="AG70" s="31">
        <f t="shared" si="67"/>
        <v>0</v>
      </c>
      <c r="AH70" s="515">
        <f t="shared" si="67"/>
        <v>21</v>
      </c>
      <c r="AI70" s="563">
        <f t="shared" si="67"/>
        <v>67.26</v>
      </c>
      <c r="AJ70" s="564">
        <f t="shared" si="67"/>
        <v>0</v>
      </c>
      <c r="AK70" s="594">
        <f t="shared" si="67"/>
        <v>0</v>
      </c>
      <c r="AL70" s="566">
        <f t="shared" si="67"/>
        <v>0</v>
      </c>
    </row>
    <row r="71" hidden="1" spans="2:38">
      <c r="B71" s="435" t="s">
        <v>55</v>
      </c>
      <c r="C71" s="436">
        <v>20</v>
      </c>
      <c r="D71" s="437" t="str">
        <f t="shared" ref="D71:AL71" si="68">D27</f>
        <v>ADO</v>
      </c>
      <c r="E71" s="438">
        <f t="shared" si="68"/>
        <v>6156</v>
      </c>
      <c r="F71" s="439">
        <f t="shared" si="68"/>
        <v>0</v>
      </c>
      <c r="G71" s="437">
        <f t="shared" si="68"/>
        <v>0</v>
      </c>
      <c r="H71" s="437">
        <f t="shared" si="68"/>
        <v>0</v>
      </c>
      <c r="I71" s="455">
        <f t="shared" si="68"/>
        <v>0</v>
      </c>
      <c r="J71" s="456">
        <f t="shared" si="68"/>
        <v>0</v>
      </c>
      <c r="K71" s="437">
        <f t="shared" si="68"/>
        <v>0</v>
      </c>
      <c r="L71" s="437">
        <f t="shared" si="68"/>
        <v>0</v>
      </c>
      <c r="M71" s="457">
        <f t="shared" si="68"/>
        <v>0</v>
      </c>
      <c r="N71" s="439">
        <f t="shared" si="68"/>
        <v>0</v>
      </c>
      <c r="O71" s="437">
        <f t="shared" si="68"/>
        <v>0</v>
      </c>
      <c r="P71" s="437">
        <f t="shared" si="68"/>
        <v>0</v>
      </c>
      <c r="Q71" s="455">
        <f t="shared" si="68"/>
        <v>0</v>
      </c>
      <c r="R71" s="456">
        <f t="shared" si="68"/>
        <v>0</v>
      </c>
      <c r="S71" s="437">
        <f t="shared" si="68"/>
        <v>0</v>
      </c>
      <c r="T71" s="437">
        <f t="shared" si="68"/>
        <v>0</v>
      </c>
      <c r="U71" s="457">
        <f t="shared" si="68"/>
        <v>0</v>
      </c>
      <c r="V71" s="439">
        <f t="shared" si="68"/>
        <v>0</v>
      </c>
      <c r="W71" s="437">
        <f t="shared" si="68"/>
        <v>0</v>
      </c>
      <c r="X71" s="437">
        <f t="shared" si="68"/>
        <v>0</v>
      </c>
      <c r="Y71" s="455">
        <f t="shared" si="68"/>
        <v>0</v>
      </c>
      <c r="Z71" s="439">
        <f t="shared" si="68"/>
        <v>0</v>
      </c>
      <c r="AA71" s="455">
        <f t="shared" si="68"/>
        <v>0</v>
      </c>
      <c r="AB71" s="439">
        <f t="shared" si="68"/>
        <v>0</v>
      </c>
      <c r="AC71" s="455">
        <f t="shared" si="68"/>
        <v>0</v>
      </c>
      <c r="AD71" s="590">
        <f t="shared" si="68"/>
        <v>0</v>
      </c>
      <c r="AE71" s="31">
        <f t="shared" si="68"/>
        <v>0</v>
      </c>
      <c r="AF71" s="515">
        <f t="shared" si="68"/>
        <v>0</v>
      </c>
      <c r="AG71" s="31">
        <f t="shared" si="68"/>
        <v>0</v>
      </c>
      <c r="AH71" s="515">
        <f t="shared" si="68"/>
        <v>0</v>
      </c>
      <c r="AI71" s="563">
        <f t="shared" si="68"/>
        <v>0</v>
      </c>
      <c r="AJ71" s="564">
        <f t="shared" si="68"/>
        <v>0</v>
      </c>
      <c r="AK71" s="567" t="str">
        <f t="shared" si="68"/>
        <v>Setora Nitens </v>
      </c>
      <c r="AL71" s="566">
        <f t="shared" si="68"/>
        <v>0</v>
      </c>
    </row>
    <row r="72" hidden="1" spans="2:38">
      <c r="B72" s="435" t="s">
        <v>44</v>
      </c>
      <c r="C72" s="436">
        <v>21</v>
      </c>
      <c r="D72" s="437" t="str">
        <f t="shared" ref="D72:AL72" si="69">D10</f>
        <v>TON</v>
      </c>
      <c r="E72" s="438">
        <f t="shared" si="69"/>
        <v>2052</v>
      </c>
      <c r="F72" s="439">
        <f t="shared" si="69"/>
        <v>0</v>
      </c>
      <c r="G72" s="437">
        <f t="shared" si="69"/>
        <v>0</v>
      </c>
      <c r="H72" s="437">
        <f t="shared" si="69"/>
        <v>0</v>
      </c>
      <c r="I72" s="455">
        <f t="shared" si="69"/>
        <v>0</v>
      </c>
      <c r="J72" s="456">
        <f t="shared" si="69"/>
        <v>0</v>
      </c>
      <c r="K72" s="437">
        <f t="shared" si="69"/>
        <v>0</v>
      </c>
      <c r="L72" s="437">
        <f t="shared" si="69"/>
        <v>0</v>
      </c>
      <c r="M72" s="457">
        <f t="shared" si="69"/>
        <v>0</v>
      </c>
      <c r="N72" s="439">
        <f t="shared" si="69"/>
        <v>0</v>
      </c>
      <c r="O72" s="437">
        <f t="shared" si="69"/>
        <v>0</v>
      </c>
      <c r="P72" s="437">
        <f t="shared" si="69"/>
        <v>0</v>
      </c>
      <c r="Q72" s="455">
        <f t="shared" si="69"/>
        <v>0</v>
      </c>
      <c r="R72" s="456">
        <f t="shared" si="69"/>
        <v>0</v>
      </c>
      <c r="S72" s="437">
        <f t="shared" si="69"/>
        <v>0</v>
      </c>
      <c r="T72" s="437">
        <f t="shared" si="69"/>
        <v>0</v>
      </c>
      <c r="U72" s="457">
        <f t="shared" si="69"/>
        <v>0</v>
      </c>
      <c r="V72" s="439">
        <f t="shared" si="69"/>
        <v>0</v>
      </c>
      <c r="W72" s="437">
        <f t="shared" si="69"/>
        <v>0</v>
      </c>
      <c r="X72" s="437">
        <f t="shared" si="69"/>
        <v>0</v>
      </c>
      <c r="Y72" s="455">
        <f t="shared" si="69"/>
        <v>0</v>
      </c>
      <c r="Z72" s="439">
        <f t="shared" si="69"/>
        <v>0</v>
      </c>
      <c r="AA72" s="455">
        <f t="shared" si="69"/>
        <v>0</v>
      </c>
      <c r="AB72" s="439">
        <f t="shared" si="69"/>
        <v>0</v>
      </c>
      <c r="AC72" s="455">
        <f t="shared" si="69"/>
        <v>0</v>
      </c>
      <c r="AD72" s="590">
        <f t="shared" si="69"/>
        <v>0</v>
      </c>
      <c r="AE72" s="31">
        <f t="shared" si="69"/>
        <v>0</v>
      </c>
      <c r="AF72" s="515">
        <f t="shared" si="69"/>
        <v>0</v>
      </c>
      <c r="AG72" s="31">
        <f t="shared" si="69"/>
        <v>0</v>
      </c>
      <c r="AH72" s="515">
        <f t="shared" si="69"/>
        <v>0</v>
      </c>
      <c r="AI72" s="563">
        <f t="shared" si="69"/>
        <v>0</v>
      </c>
      <c r="AJ72" s="564">
        <f t="shared" si="69"/>
        <v>0</v>
      </c>
      <c r="AK72" s="594">
        <f t="shared" si="69"/>
        <v>0</v>
      </c>
      <c r="AL72" s="566">
        <f t="shared" si="69"/>
        <v>0</v>
      </c>
    </row>
    <row r="73" hidden="1" spans="2:38">
      <c r="B73" s="435" t="s">
        <v>31</v>
      </c>
      <c r="C73" s="436">
        <v>22</v>
      </c>
      <c r="D73" s="437" t="str">
        <f t="shared" ref="D73:AL73" si="70">D12</f>
        <v>PAM</v>
      </c>
      <c r="E73" s="438">
        <f t="shared" si="70"/>
        <v>7125</v>
      </c>
      <c r="F73" s="439">
        <f t="shared" si="70"/>
        <v>0</v>
      </c>
      <c r="G73" s="437">
        <f t="shared" si="70"/>
        <v>0</v>
      </c>
      <c r="H73" s="437">
        <f t="shared" si="70"/>
        <v>0</v>
      </c>
      <c r="I73" s="455">
        <f t="shared" si="70"/>
        <v>0</v>
      </c>
      <c r="J73" s="456">
        <f t="shared" si="70"/>
        <v>0</v>
      </c>
      <c r="K73" s="437">
        <f t="shared" si="70"/>
        <v>0</v>
      </c>
      <c r="L73" s="437">
        <f t="shared" si="70"/>
        <v>0</v>
      </c>
      <c r="M73" s="457">
        <f t="shared" si="70"/>
        <v>0</v>
      </c>
      <c r="N73" s="439">
        <f t="shared" si="70"/>
        <v>0</v>
      </c>
      <c r="O73" s="437">
        <f t="shared" si="70"/>
        <v>0</v>
      </c>
      <c r="P73" s="437">
        <f t="shared" si="70"/>
        <v>0</v>
      </c>
      <c r="Q73" s="455">
        <f t="shared" si="70"/>
        <v>0</v>
      </c>
      <c r="R73" s="456">
        <f t="shared" si="70"/>
        <v>0</v>
      </c>
      <c r="S73" s="437">
        <f t="shared" si="70"/>
        <v>0</v>
      </c>
      <c r="T73" s="437">
        <f t="shared" si="70"/>
        <v>0</v>
      </c>
      <c r="U73" s="457">
        <f t="shared" si="70"/>
        <v>0</v>
      </c>
      <c r="V73" s="439">
        <f t="shared" si="70"/>
        <v>0</v>
      </c>
      <c r="W73" s="437">
        <f t="shared" si="70"/>
        <v>0</v>
      </c>
      <c r="X73" s="437">
        <f t="shared" si="70"/>
        <v>0</v>
      </c>
      <c r="Y73" s="455">
        <f t="shared" si="70"/>
        <v>0</v>
      </c>
      <c r="Z73" s="439">
        <f t="shared" si="70"/>
        <v>0</v>
      </c>
      <c r="AA73" s="455">
        <f t="shared" si="70"/>
        <v>0</v>
      </c>
      <c r="AB73" s="439">
        <f t="shared" si="70"/>
        <v>0</v>
      </c>
      <c r="AC73" s="455">
        <f t="shared" si="70"/>
        <v>0</v>
      </c>
      <c r="AD73" s="590">
        <f t="shared" si="70"/>
        <v>0</v>
      </c>
      <c r="AE73" s="31">
        <f t="shared" si="70"/>
        <v>0</v>
      </c>
      <c r="AF73" s="515">
        <f t="shared" si="70"/>
        <v>0</v>
      </c>
      <c r="AG73" s="31">
        <f t="shared" si="70"/>
        <v>0</v>
      </c>
      <c r="AH73" s="515">
        <f t="shared" si="70"/>
        <v>0</v>
      </c>
      <c r="AI73" s="563">
        <f t="shared" si="70"/>
        <v>0</v>
      </c>
      <c r="AJ73" s="564">
        <f t="shared" si="70"/>
        <v>0</v>
      </c>
      <c r="AK73" s="594">
        <f t="shared" si="70"/>
        <v>0</v>
      </c>
      <c r="AL73" s="566">
        <f t="shared" si="70"/>
        <v>0</v>
      </c>
    </row>
    <row r="74" hidden="1" spans="2:38">
      <c r="B74" s="435" t="s">
        <v>31</v>
      </c>
      <c r="C74" s="436">
        <v>23</v>
      </c>
      <c r="D74" s="437" t="str">
        <f t="shared" ref="D74:AL74" si="71">D15</f>
        <v>MAR</v>
      </c>
      <c r="E74" s="438">
        <f t="shared" si="71"/>
        <v>1832</v>
      </c>
      <c r="F74" s="439">
        <f t="shared" si="71"/>
        <v>0</v>
      </c>
      <c r="G74" s="437">
        <f t="shared" si="71"/>
        <v>0</v>
      </c>
      <c r="H74" s="437">
        <f t="shared" si="71"/>
        <v>0</v>
      </c>
      <c r="I74" s="455">
        <f t="shared" si="71"/>
        <v>0</v>
      </c>
      <c r="J74" s="456">
        <f t="shared" si="71"/>
        <v>0</v>
      </c>
      <c r="K74" s="437">
        <f t="shared" si="71"/>
        <v>0</v>
      </c>
      <c r="L74" s="437">
        <f t="shared" si="71"/>
        <v>0</v>
      </c>
      <c r="M74" s="457">
        <f t="shared" si="71"/>
        <v>0</v>
      </c>
      <c r="N74" s="439">
        <f t="shared" si="71"/>
        <v>0</v>
      </c>
      <c r="O74" s="437">
        <f t="shared" si="71"/>
        <v>0</v>
      </c>
      <c r="P74" s="437">
        <f t="shared" si="71"/>
        <v>0</v>
      </c>
      <c r="Q74" s="455">
        <f t="shared" si="71"/>
        <v>0</v>
      </c>
      <c r="R74" s="456">
        <f t="shared" si="71"/>
        <v>0</v>
      </c>
      <c r="S74" s="437">
        <f t="shared" si="71"/>
        <v>0</v>
      </c>
      <c r="T74" s="437">
        <f t="shared" si="71"/>
        <v>0</v>
      </c>
      <c r="U74" s="457">
        <f t="shared" si="71"/>
        <v>0</v>
      </c>
      <c r="V74" s="439">
        <f t="shared" si="71"/>
        <v>0</v>
      </c>
      <c r="W74" s="437">
        <f t="shared" si="71"/>
        <v>0</v>
      </c>
      <c r="X74" s="437">
        <f t="shared" si="71"/>
        <v>0</v>
      </c>
      <c r="Y74" s="455">
        <f t="shared" si="71"/>
        <v>0</v>
      </c>
      <c r="Z74" s="439">
        <f t="shared" si="71"/>
        <v>0</v>
      </c>
      <c r="AA74" s="455">
        <f t="shared" si="71"/>
        <v>0</v>
      </c>
      <c r="AB74" s="439">
        <f t="shared" si="71"/>
        <v>0</v>
      </c>
      <c r="AC74" s="455">
        <f t="shared" si="71"/>
        <v>0</v>
      </c>
      <c r="AD74" s="590">
        <f t="shared" si="71"/>
        <v>0</v>
      </c>
      <c r="AE74" s="31">
        <f t="shared" si="71"/>
        <v>0</v>
      </c>
      <c r="AF74" s="515">
        <f t="shared" si="71"/>
        <v>0</v>
      </c>
      <c r="AG74" s="31">
        <f t="shared" si="71"/>
        <v>0</v>
      </c>
      <c r="AH74" s="515">
        <f t="shared" si="71"/>
        <v>0</v>
      </c>
      <c r="AI74" s="563">
        <f t="shared" si="71"/>
        <v>0</v>
      </c>
      <c r="AJ74" s="564">
        <f t="shared" si="71"/>
        <v>0</v>
      </c>
      <c r="AK74" s="594">
        <f t="shared" si="71"/>
        <v>0</v>
      </c>
      <c r="AL74" s="566">
        <f t="shared" si="71"/>
        <v>0</v>
      </c>
    </row>
    <row r="75" hidden="1" spans="2:38">
      <c r="B75" s="435" t="s">
        <v>44</v>
      </c>
      <c r="C75" s="436">
        <v>24</v>
      </c>
      <c r="D75" s="437" t="str">
        <f t="shared" ref="D75:AL75" si="72">D21</f>
        <v>BUL</v>
      </c>
      <c r="E75" s="438">
        <f t="shared" si="72"/>
        <v>4458</v>
      </c>
      <c r="F75" s="439">
        <f t="shared" si="72"/>
        <v>0</v>
      </c>
      <c r="G75" s="437">
        <f t="shared" si="72"/>
        <v>0</v>
      </c>
      <c r="H75" s="437">
        <f t="shared" si="72"/>
        <v>0</v>
      </c>
      <c r="I75" s="455">
        <f t="shared" si="72"/>
        <v>0</v>
      </c>
      <c r="J75" s="456">
        <f t="shared" si="72"/>
        <v>0</v>
      </c>
      <c r="K75" s="437">
        <f t="shared" si="72"/>
        <v>0</v>
      </c>
      <c r="L75" s="437">
        <f t="shared" si="72"/>
        <v>0</v>
      </c>
      <c r="M75" s="457">
        <f t="shared" si="72"/>
        <v>0</v>
      </c>
      <c r="N75" s="439">
        <f t="shared" si="72"/>
        <v>0</v>
      </c>
      <c r="O75" s="437">
        <f t="shared" si="72"/>
        <v>0</v>
      </c>
      <c r="P75" s="437">
        <f t="shared" si="72"/>
        <v>0</v>
      </c>
      <c r="Q75" s="455">
        <f t="shared" si="72"/>
        <v>0</v>
      </c>
      <c r="R75" s="456">
        <f t="shared" si="72"/>
        <v>0</v>
      </c>
      <c r="S75" s="437">
        <f t="shared" si="72"/>
        <v>0</v>
      </c>
      <c r="T75" s="437">
        <f t="shared" si="72"/>
        <v>0</v>
      </c>
      <c r="U75" s="457">
        <f t="shared" si="72"/>
        <v>0</v>
      </c>
      <c r="V75" s="439">
        <f t="shared" si="72"/>
        <v>0</v>
      </c>
      <c r="W75" s="437">
        <f t="shared" si="72"/>
        <v>0</v>
      </c>
      <c r="X75" s="437">
        <f t="shared" si="72"/>
        <v>0</v>
      </c>
      <c r="Y75" s="455">
        <f t="shared" si="72"/>
        <v>0</v>
      </c>
      <c r="Z75" s="439">
        <f t="shared" si="72"/>
        <v>0</v>
      </c>
      <c r="AA75" s="455">
        <f t="shared" si="72"/>
        <v>0</v>
      </c>
      <c r="AB75" s="439">
        <f t="shared" si="72"/>
        <v>0</v>
      </c>
      <c r="AC75" s="455">
        <f t="shared" si="72"/>
        <v>0</v>
      </c>
      <c r="AD75" s="590">
        <f t="shared" si="72"/>
        <v>0</v>
      </c>
      <c r="AE75" s="31">
        <f t="shared" si="72"/>
        <v>2</v>
      </c>
      <c r="AF75" s="515">
        <f t="shared" si="72"/>
        <v>0</v>
      </c>
      <c r="AG75" s="31">
        <f t="shared" si="72"/>
        <v>0</v>
      </c>
      <c r="AH75" s="515">
        <f t="shared" si="72"/>
        <v>0</v>
      </c>
      <c r="AI75" s="563">
        <f t="shared" si="72"/>
        <v>326</v>
      </c>
      <c r="AJ75" s="564">
        <f t="shared" si="72"/>
        <v>109.36</v>
      </c>
      <c r="AK75" s="594">
        <f t="shared" si="72"/>
        <v>0</v>
      </c>
      <c r="AL75" s="566">
        <f t="shared" si="72"/>
        <v>0</v>
      </c>
    </row>
    <row r="76" hidden="1" spans="2:38">
      <c r="B76" s="435" t="s">
        <v>55</v>
      </c>
      <c r="C76" s="436">
        <v>25</v>
      </c>
      <c r="D76" s="437" t="str">
        <f t="shared" ref="D76:AL76" si="73">D31</f>
        <v>SAL</v>
      </c>
      <c r="E76" s="438">
        <f t="shared" si="73"/>
        <v>5658.93</v>
      </c>
      <c r="F76" s="439">
        <f t="shared" si="73"/>
        <v>0</v>
      </c>
      <c r="G76" s="437">
        <f t="shared" si="73"/>
        <v>0</v>
      </c>
      <c r="H76" s="437">
        <f t="shared" si="73"/>
        <v>0</v>
      </c>
      <c r="I76" s="455">
        <f t="shared" si="73"/>
        <v>0</v>
      </c>
      <c r="J76" s="456">
        <f t="shared" si="73"/>
        <v>0</v>
      </c>
      <c r="K76" s="437">
        <f t="shared" si="73"/>
        <v>0</v>
      </c>
      <c r="L76" s="437">
        <f t="shared" si="73"/>
        <v>0</v>
      </c>
      <c r="M76" s="457">
        <f t="shared" si="73"/>
        <v>0</v>
      </c>
      <c r="N76" s="439">
        <f t="shared" si="73"/>
        <v>0</v>
      </c>
      <c r="O76" s="437">
        <f t="shared" si="73"/>
        <v>0</v>
      </c>
      <c r="P76" s="437">
        <f t="shared" si="73"/>
        <v>0</v>
      </c>
      <c r="Q76" s="455">
        <f t="shared" si="73"/>
        <v>0</v>
      </c>
      <c r="R76" s="456">
        <f t="shared" si="73"/>
        <v>0</v>
      </c>
      <c r="S76" s="437">
        <f t="shared" si="73"/>
        <v>0</v>
      </c>
      <c r="T76" s="437">
        <f t="shared" si="73"/>
        <v>0</v>
      </c>
      <c r="U76" s="457">
        <f t="shared" si="73"/>
        <v>0</v>
      </c>
      <c r="V76" s="439">
        <f t="shared" si="73"/>
        <v>0</v>
      </c>
      <c r="W76" s="437">
        <f t="shared" si="73"/>
        <v>0</v>
      </c>
      <c r="X76" s="437">
        <f t="shared" si="73"/>
        <v>0</v>
      </c>
      <c r="Y76" s="455">
        <f t="shared" si="73"/>
        <v>0</v>
      </c>
      <c r="Z76" s="439">
        <f t="shared" si="73"/>
        <v>0</v>
      </c>
      <c r="AA76" s="455">
        <f t="shared" si="73"/>
        <v>0</v>
      </c>
      <c r="AB76" s="439">
        <f t="shared" si="73"/>
        <v>0</v>
      </c>
      <c r="AC76" s="455">
        <f t="shared" si="73"/>
        <v>0</v>
      </c>
      <c r="AD76" s="590">
        <f t="shared" si="73"/>
        <v>0</v>
      </c>
      <c r="AE76" s="31">
        <f t="shared" si="73"/>
        <v>0</v>
      </c>
      <c r="AF76" s="515">
        <f t="shared" si="73"/>
        <v>0</v>
      </c>
      <c r="AG76" s="31">
        <f t="shared" si="73"/>
        <v>0</v>
      </c>
      <c r="AH76" s="515">
        <f t="shared" si="73"/>
        <v>0</v>
      </c>
      <c r="AI76" s="563">
        <f t="shared" si="73"/>
        <v>12.5</v>
      </c>
      <c r="AJ76" s="564">
        <f t="shared" si="73"/>
        <v>0</v>
      </c>
      <c r="AK76" s="594">
        <f t="shared" si="73"/>
        <v>0</v>
      </c>
      <c r="AL76" s="566">
        <f t="shared" si="73"/>
        <v>0</v>
      </c>
    </row>
    <row r="77" hidden="1" spans="2:38">
      <c r="B77" s="435" t="s">
        <v>55</v>
      </c>
      <c r="C77" s="436">
        <v>26</v>
      </c>
      <c r="D77" s="437" t="str">
        <f t="shared" ref="D77:AL77" si="74">D32</f>
        <v>TIM</v>
      </c>
      <c r="E77" s="438">
        <f t="shared" si="74"/>
        <v>3953</v>
      </c>
      <c r="F77" s="439">
        <f t="shared" si="74"/>
        <v>0</v>
      </c>
      <c r="G77" s="437">
        <f t="shared" si="74"/>
        <v>0</v>
      </c>
      <c r="H77" s="437">
        <f t="shared" si="74"/>
        <v>0</v>
      </c>
      <c r="I77" s="455">
        <f t="shared" si="74"/>
        <v>0</v>
      </c>
      <c r="J77" s="456">
        <f t="shared" si="74"/>
        <v>0</v>
      </c>
      <c r="K77" s="437">
        <f t="shared" si="74"/>
        <v>0</v>
      </c>
      <c r="L77" s="437">
        <f t="shared" si="74"/>
        <v>0</v>
      </c>
      <c r="M77" s="457">
        <f t="shared" si="74"/>
        <v>0</v>
      </c>
      <c r="N77" s="439">
        <f t="shared" si="74"/>
        <v>0</v>
      </c>
      <c r="O77" s="437">
        <f t="shared" si="74"/>
        <v>0</v>
      </c>
      <c r="P77" s="437">
        <f t="shared" si="74"/>
        <v>0</v>
      </c>
      <c r="Q77" s="455">
        <f t="shared" si="74"/>
        <v>0</v>
      </c>
      <c r="R77" s="456">
        <f t="shared" si="74"/>
        <v>0</v>
      </c>
      <c r="S77" s="437">
        <f t="shared" si="74"/>
        <v>0</v>
      </c>
      <c r="T77" s="437">
        <f t="shared" si="74"/>
        <v>0</v>
      </c>
      <c r="U77" s="457">
        <f t="shared" si="74"/>
        <v>0</v>
      </c>
      <c r="V77" s="439">
        <f t="shared" si="74"/>
        <v>0</v>
      </c>
      <c r="W77" s="437">
        <f t="shared" si="74"/>
        <v>0</v>
      </c>
      <c r="X77" s="437">
        <f t="shared" si="74"/>
        <v>0</v>
      </c>
      <c r="Y77" s="455">
        <f t="shared" si="74"/>
        <v>0</v>
      </c>
      <c r="Z77" s="439">
        <f t="shared" si="74"/>
        <v>0</v>
      </c>
      <c r="AA77" s="455">
        <f t="shared" si="74"/>
        <v>0</v>
      </c>
      <c r="AB77" s="439">
        <f t="shared" si="74"/>
        <v>0</v>
      </c>
      <c r="AC77" s="455">
        <f t="shared" si="74"/>
        <v>0</v>
      </c>
      <c r="AD77" s="590">
        <f t="shared" si="74"/>
        <v>0</v>
      </c>
      <c r="AE77" s="31">
        <f t="shared" si="74"/>
        <v>0</v>
      </c>
      <c r="AF77" s="515">
        <f t="shared" si="74"/>
        <v>0</v>
      </c>
      <c r="AG77" s="31">
        <f t="shared" si="74"/>
        <v>0</v>
      </c>
      <c r="AH77" s="515">
        <f t="shared" si="74"/>
        <v>0</v>
      </c>
      <c r="AI77" s="563">
        <f t="shared" si="74"/>
        <v>0</v>
      </c>
      <c r="AJ77" s="564">
        <f t="shared" si="74"/>
        <v>0</v>
      </c>
      <c r="AK77" s="594">
        <f t="shared" si="74"/>
        <v>0</v>
      </c>
      <c r="AL77" s="566">
        <f t="shared" si="74"/>
        <v>0</v>
      </c>
    </row>
    <row r="78" hidden="1" spans="2:38">
      <c r="B78" s="435" t="s">
        <v>55</v>
      </c>
      <c r="C78" s="436">
        <v>27</v>
      </c>
      <c r="D78" s="437" t="str">
        <f t="shared" ref="D78:AL78" si="75">D33</f>
        <v>PLM</v>
      </c>
      <c r="E78" s="438">
        <f t="shared" si="75"/>
        <v>5426</v>
      </c>
      <c r="F78" s="439">
        <f t="shared" si="75"/>
        <v>0</v>
      </c>
      <c r="G78" s="437">
        <f t="shared" si="75"/>
        <v>0</v>
      </c>
      <c r="H78" s="437">
        <f t="shared" si="75"/>
        <v>0</v>
      </c>
      <c r="I78" s="455">
        <f t="shared" si="75"/>
        <v>0</v>
      </c>
      <c r="J78" s="456">
        <f t="shared" si="75"/>
        <v>0</v>
      </c>
      <c r="K78" s="437">
        <f t="shared" si="75"/>
        <v>0</v>
      </c>
      <c r="L78" s="437">
        <f t="shared" si="75"/>
        <v>0</v>
      </c>
      <c r="M78" s="457">
        <f t="shared" si="75"/>
        <v>0</v>
      </c>
      <c r="N78" s="439">
        <f t="shared" si="75"/>
        <v>0</v>
      </c>
      <c r="O78" s="437">
        <f t="shared" si="75"/>
        <v>0</v>
      </c>
      <c r="P78" s="437">
        <f t="shared" si="75"/>
        <v>0</v>
      </c>
      <c r="Q78" s="455">
        <f t="shared" si="75"/>
        <v>0</v>
      </c>
      <c r="R78" s="456">
        <f t="shared" si="75"/>
        <v>0</v>
      </c>
      <c r="S78" s="437">
        <f t="shared" si="75"/>
        <v>0</v>
      </c>
      <c r="T78" s="437">
        <f t="shared" si="75"/>
        <v>0</v>
      </c>
      <c r="U78" s="457">
        <f t="shared" si="75"/>
        <v>0</v>
      </c>
      <c r="V78" s="439">
        <f t="shared" si="75"/>
        <v>0</v>
      </c>
      <c r="W78" s="437">
        <f t="shared" si="75"/>
        <v>0</v>
      </c>
      <c r="X78" s="437">
        <f t="shared" si="75"/>
        <v>0</v>
      </c>
      <c r="Y78" s="455">
        <f t="shared" si="75"/>
        <v>0</v>
      </c>
      <c r="Z78" s="439">
        <f t="shared" si="75"/>
        <v>0</v>
      </c>
      <c r="AA78" s="455">
        <f t="shared" si="75"/>
        <v>0</v>
      </c>
      <c r="AB78" s="439">
        <f t="shared" si="75"/>
        <v>0</v>
      </c>
      <c r="AC78" s="455">
        <f t="shared" si="75"/>
        <v>0</v>
      </c>
      <c r="AD78" s="590">
        <f t="shared" si="75"/>
        <v>0</v>
      </c>
      <c r="AE78" s="31">
        <f t="shared" si="75"/>
        <v>0</v>
      </c>
      <c r="AF78" s="515">
        <f t="shared" si="75"/>
        <v>0</v>
      </c>
      <c r="AG78" s="31">
        <f t="shared" si="75"/>
        <v>0</v>
      </c>
      <c r="AH78" s="515">
        <f t="shared" si="75"/>
        <v>0</v>
      </c>
      <c r="AI78" s="563">
        <f t="shared" si="75"/>
        <v>0</v>
      </c>
      <c r="AJ78" s="564">
        <f t="shared" si="75"/>
        <v>0</v>
      </c>
      <c r="AK78" s="594">
        <f t="shared" si="75"/>
        <v>0</v>
      </c>
      <c r="AL78" s="566">
        <f t="shared" si="75"/>
        <v>0</v>
      </c>
    </row>
    <row r="79" hidden="1" spans="2:38">
      <c r="B79" s="435" t="s">
        <v>55</v>
      </c>
      <c r="C79" s="436">
        <v>28</v>
      </c>
      <c r="D79" s="437" t="str">
        <f t="shared" ref="D79:AL79" si="76">D34</f>
        <v>BAP</v>
      </c>
      <c r="E79" s="438">
        <f t="shared" si="76"/>
        <v>4474</v>
      </c>
      <c r="F79" s="439">
        <f t="shared" si="76"/>
        <v>0</v>
      </c>
      <c r="G79" s="437">
        <f t="shared" si="76"/>
        <v>0</v>
      </c>
      <c r="H79" s="437">
        <f t="shared" si="76"/>
        <v>0</v>
      </c>
      <c r="I79" s="455">
        <f t="shared" si="76"/>
        <v>0</v>
      </c>
      <c r="J79" s="456">
        <f t="shared" si="76"/>
        <v>0</v>
      </c>
      <c r="K79" s="437">
        <f t="shared" si="76"/>
        <v>0</v>
      </c>
      <c r="L79" s="437">
        <f t="shared" si="76"/>
        <v>0</v>
      </c>
      <c r="M79" s="457">
        <f t="shared" si="76"/>
        <v>0</v>
      </c>
      <c r="N79" s="439">
        <f t="shared" si="76"/>
        <v>0</v>
      </c>
      <c r="O79" s="437">
        <f t="shared" si="76"/>
        <v>0</v>
      </c>
      <c r="P79" s="437">
        <f t="shared" si="76"/>
        <v>0</v>
      </c>
      <c r="Q79" s="455">
        <f t="shared" si="76"/>
        <v>0</v>
      </c>
      <c r="R79" s="456">
        <f t="shared" si="76"/>
        <v>0</v>
      </c>
      <c r="S79" s="437">
        <f t="shared" si="76"/>
        <v>0</v>
      </c>
      <c r="T79" s="437">
        <f t="shared" si="76"/>
        <v>0</v>
      </c>
      <c r="U79" s="457">
        <f t="shared" si="76"/>
        <v>0</v>
      </c>
      <c r="V79" s="439">
        <f t="shared" si="76"/>
        <v>0</v>
      </c>
      <c r="W79" s="437">
        <f t="shared" si="76"/>
        <v>0</v>
      </c>
      <c r="X79" s="437">
        <f t="shared" si="76"/>
        <v>0</v>
      </c>
      <c r="Y79" s="455">
        <f t="shared" si="76"/>
        <v>0</v>
      </c>
      <c r="Z79" s="439">
        <f t="shared" si="76"/>
        <v>0</v>
      </c>
      <c r="AA79" s="455">
        <f t="shared" si="76"/>
        <v>0</v>
      </c>
      <c r="AB79" s="439">
        <f t="shared" si="76"/>
        <v>0</v>
      </c>
      <c r="AC79" s="455">
        <f t="shared" si="76"/>
        <v>0</v>
      </c>
      <c r="AD79" s="590">
        <f t="shared" si="76"/>
        <v>0</v>
      </c>
      <c r="AE79" s="31">
        <f t="shared" si="76"/>
        <v>0</v>
      </c>
      <c r="AF79" s="515">
        <f t="shared" si="76"/>
        <v>0</v>
      </c>
      <c r="AG79" s="31">
        <f t="shared" si="76"/>
        <v>0</v>
      </c>
      <c r="AH79" s="515">
        <f t="shared" si="76"/>
        <v>0</v>
      </c>
      <c r="AI79" s="563">
        <f t="shared" si="76"/>
        <v>0</v>
      </c>
      <c r="AJ79" s="564">
        <f t="shared" si="76"/>
        <v>0</v>
      </c>
      <c r="AK79" s="594">
        <f t="shared" si="76"/>
        <v>0</v>
      </c>
      <c r="AL79" s="566">
        <f t="shared" si="76"/>
        <v>0</v>
      </c>
    </row>
    <row r="80" hidden="1" spans="2:38">
      <c r="B80" s="435" t="s">
        <v>70</v>
      </c>
      <c r="C80" s="436">
        <v>29</v>
      </c>
      <c r="D80" s="437" t="str">
        <f t="shared" ref="D80:AL80" si="77">D36</f>
        <v>ABA</v>
      </c>
      <c r="E80" s="438">
        <f t="shared" si="77"/>
        <v>6421</v>
      </c>
      <c r="F80" s="439">
        <f t="shared" si="77"/>
        <v>0</v>
      </c>
      <c r="G80" s="437">
        <f t="shared" si="77"/>
        <v>0</v>
      </c>
      <c r="H80" s="437">
        <f t="shared" si="77"/>
        <v>0</v>
      </c>
      <c r="I80" s="455">
        <f t="shared" si="77"/>
        <v>0</v>
      </c>
      <c r="J80" s="456">
        <f t="shared" si="77"/>
        <v>0</v>
      </c>
      <c r="K80" s="437">
        <f t="shared" si="77"/>
        <v>0</v>
      </c>
      <c r="L80" s="437">
        <f t="shared" si="77"/>
        <v>0</v>
      </c>
      <c r="M80" s="457">
        <f t="shared" si="77"/>
        <v>0</v>
      </c>
      <c r="N80" s="439">
        <f t="shared" si="77"/>
        <v>0</v>
      </c>
      <c r="O80" s="437">
        <f t="shared" si="77"/>
        <v>0</v>
      </c>
      <c r="P80" s="437">
        <f t="shared" si="77"/>
        <v>0</v>
      </c>
      <c r="Q80" s="455">
        <f t="shared" si="77"/>
        <v>0</v>
      </c>
      <c r="R80" s="456">
        <f t="shared" si="77"/>
        <v>0</v>
      </c>
      <c r="S80" s="437">
        <f t="shared" si="77"/>
        <v>0</v>
      </c>
      <c r="T80" s="437">
        <f t="shared" si="77"/>
        <v>0</v>
      </c>
      <c r="U80" s="457">
        <f t="shared" si="77"/>
        <v>0</v>
      </c>
      <c r="V80" s="439">
        <f t="shared" si="77"/>
        <v>0</v>
      </c>
      <c r="W80" s="437">
        <f t="shared" si="77"/>
        <v>0</v>
      </c>
      <c r="X80" s="437">
        <f t="shared" si="77"/>
        <v>0</v>
      </c>
      <c r="Y80" s="455">
        <f t="shared" si="77"/>
        <v>0</v>
      </c>
      <c r="Z80" s="439">
        <f t="shared" si="77"/>
        <v>0</v>
      </c>
      <c r="AA80" s="455">
        <f t="shared" si="77"/>
        <v>0</v>
      </c>
      <c r="AB80" s="439">
        <f t="shared" si="77"/>
        <v>0</v>
      </c>
      <c r="AC80" s="455">
        <f t="shared" si="77"/>
        <v>0</v>
      </c>
      <c r="AD80" s="590">
        <f t="shared" si="77"/>
        <v>0</v>
      </c>
      <c r="AE80" s="31">
        <f t="shared" si="77"/>
        <v>0</v>
      </c>
      <c r="AF80" s="515">
        <f t="shared" si="77"/>
        <v>0</v>
      </c>
      <c r="AG80" s="31">
        <f t="shared" si="77"/>
        <v>0</v>
      </c>
      <c r="AH80" s="515">
        <f t="shared" si="77"/>
        <v>0</v>
      </c>
      <c r="AI80" s="563">
        <f t="shared" si="77"/>
        <v>781</v>
      </c>
      <c r="AJ80" s="564">
        <f t="shared" si="77"/>
        <v>3.85</v>
      </c>
      <c r="AK80" s="594">
        <f t="shared" si="77"/>
        <v>0</v>
      </c>
      <c r="AL80" s="566">
        <f t="shared" si="77"/>
        <v>0</v>
      </c>
    </row>
    <row r="81" hidden="1" spans="2:38">
      <c r="B81" s="435" t="s">
        <v>70</v>
      </c>
      <c r="C81" s="436">
        <v>30</v>
      </c>
      <c r="D81" s="437" t="str">
        <f t="shared" ref="D81:AL81" si="78">D38</f>
        <v>BER</v>
      </c>
      <c r="E81" s="438">
        <f t="shared" si="78"/>
        <v>4222</v>
      </c>
      <c r="F81" s="439">
        <f t="shared" si="78"/>
        <v>0</v>
      </c>
      <c r="G81" s="437">
        <f t="shared" si="78"/>
        <v>0</v>
      </c>
      <c r="H81" s="437">
        <f t="shared" si="78"/>
        <v>0</v>
      </c>
      <c r="I81" s="455">
        <f t="shared" si="78"/>
        <v>0</v>
      </c>
      <c r="J81" s="456">
        <f t="shared" si="78"/>
        <v>0</v>
      </c>
      <c r="K81" s="437">
        <f t="shared" si="78"/>
        <v>0</v>
      </c>
      <c r="L81" s="437">
        <f t="shared" si="78"/>
        <v>0</v>
      </c>
      <c r="M81" s="457">
        <f t="shared" si="78"/>
        <v>0</v>
      </c>
      <c r="N81" s="439">
        <f t="shared" si="78"/>
        <v>0</v>
      </c>
      <c r="O81" s="437">
        <f t="shared" si="78"/>
        <v>0</v>
      </c>
      <c r="P81" s="437">
        <f t="shared" si="78"/>
        <v>0</v>
      </c>
      <c r="Q81" s="455">
        <f t="shared" si="78"/>
        <v>0</v>
      </c>
      <c r="R81" s="456">
        <f t="shared" si="78"/>
        <v>0</v>
      </c>
      <c r="S81" s="437">
        <f t="shared" si="78"/>
        <v>0</v>
      </c>
      <c r="T81" s="437">
        <f t="shared" si="78"/>
        <v>0</v>
      </c>
      <c r="U81" s="457">
        <f t="shared" si="78"/>
        <v>0</v>
      </c>
      <c r="V81" s="439">
        <f t="shared" si="78"/>
        <v>0</v>
      </c>
      <c r="W81" s="437">
        <f t="shared" si="78"/>
        <v>0</v>
      </c>
      <c r="X81" s="437">
        <f t="shared" si="78"/>
        <v>0</v>
      </c>
      <c r="Y81" s="455">
        <f t="shared" si="78"/>
        <v>0</v>
      </c>
      <c r="Z81" s="439">
        <f t="shared" si="78"/>
        <v>0</v>
      </c>
      <c r="AA81" s="455">
        <f t="shared" si="78"/>
        <v>0</v>
      </c>
      <c r="AB81" s="439">
        <f t="shared" si="78"/>
        <v>0</v>
      </c>
      <c r="AC81" s="455">
        <f t="shared" si="78"/>
        <v>0</v>
      </c>
      <c r="AD81" s="590">
        <f t="shared" si="78"/>
        <v>0</v>
      </c>
      <c r="AE81" s="31">
        <f t="shared" si="78"/>
        <v>0</v>
      </c>
      <c r="AF81" s="515">
        <f t="shared" si="78"/>
        <v>0</v>
      </c>
      <c r="AG81" s="31">
        <f t="shared" si="78"/>
        <v>0</v>
      </c>
      <c r="AH81" s="515">
        <f t="shared" si="78"/>
        <v>0</v>
      </c>
      <c r="AI81" s="563">
        <f t="shared" si="78"/>
        <v>0</v>
      </c>
      <c r="AJ81" s="564">
        <f t="shared" si="78"/>
        <v>0</v>
      </c>
      <c r="AK81" s="594">
        <f t="shared" si="78"/>
        <v>0</v>
      </c>
      <c r="AL81" s="566">
        <f t="shared" si="78"/>
        <v>0</v>
      </c>
    </row>
    <row r="82" ht="15.75" hidden="1" spans="2:38">
      <c r="B82" s="571" t="s">
        <v>70</v>
      </c>
      <c r="C82" s="572">
        <v>31</v>
      </c>
      <c r="D82" s="573" t="str">
        <f t="shared" ref="D82:AL82" si="79">D42</f>
        <v>PAJ</v>
      </c>
      <c r="E82" s="574">
        <f t="shared" si="79"/>
        <v>5716</v>
      </c>
      <c r="F82" s="575">
        <f t="shared" si="79"/>
        <v>0</v>
      </c>
      <c r="G82" s="573">
        <f t="shared" si="79"/>
        <v>0</v>
      </c>
      <c r="H82" s="573">
        <f t="shared" si="79"/>
        <v>0</v>
      </c>
      <c r="I82" s="586">
        <f t="shared" si="79"/>
        <v>0</v>
      </c>
      <c r="J82" s="587">
        <f t="shared" si="79"/>
        <v>0</v>
      </c>
      <c r="K82" s="573">
        <f t="shared" si="79"/>
        <v>0</v>
      </c>
      <c r="L82" s="573">
        <f t="shared" si="79"/>
        <v>0</v>
      </c>
      <c r="M82" s="588">
        <f t="shared" si="79"/>
        <v>0</v>
      </c>
      <c r="N82" s="575">
        <f t="shared" si="79"/>
        <v>0</v>
      </c>
      <c r="O82" s="573">
        <f t="shared" si="79"/>
        <v>0</v>
      </c>
      <c r="P82" s="573">
        <f t="shared" si="79"/>
        <v>0</v>
      </c>
      <c r="Q82" s="586">
        <f t="shared" si="79"/>
        <v>0</v>
      </c>
      <c r="R82" s="587">
        <f t="shared" si="79"/>
        <v>0</v>
      </c>
      <c r="S82" s="573">
        <f t="shared" si="79"/>
        <v>0</v>
      </c>
      <c r="T82" s="573">
        <f t="shared" si="79"/>
        <v>0</v>
      </c>
      <c r="U82" s="588">
        <f t="shared" si="79"/>
        <v>0</v>
      </c>
      <c r="V82" s="575">
        <f t="shared" si="79"/>
        <v>0</v>
      </c>
      <c r="W82" s="573">
        <f t="shared" si="79"/>
        <v>0</v>
      </c>
      <c r="X82" s="573">
        <f t="shared" si="79"/>
        <v>0</v>
      </c>
      <c r="Y82" s="586">
        <f t="shared" si="79"/>
        <v>0</v>
      </c>
      <c r="Z82" s="575">
        <f t="shared" si="79"/>
        <v>0</v>
      </c>
      <c r="AA82" s="586">
        <f t="shared" si="79"/>
        <v>0</v>
      </c>
      <c r="AB82" s="575">
        <f t="shared" si="79"/>
        <v>0</v>
      </c>
      <c r="AC82" s="586">
        <f t="shared" si="79"/>
        <v>0</v>
      </c>
      <c r="AD82" s="591">
        <f t="shared" si="79"/>
        <v>0</v>
      </c>
      <c r="AE82" s="43">
        <f t="shared" si="79"/>
        <v>0</v>
      </c>
      <c r="AF82" s="592">
        <f t="shared" si="79"/>
        <v>0</v>
      </c>
      <c r="AG82" s="43">
        <f t="shared" si="79"/>
        <v>0</v>
      </c>
      <c r="AH82" s="592">
        <f t="shared" si="79"/>
        <v>0</v>
      </c>
      <c r="AI82" s="595">
        <f t="shared" si="79"/>
        <v>0</v>
      </c>
      <c r="AJ82" s="596">
        <f t="shared" si="79"/>
        <v>18.5</v>
      </c>
      <c r="AK82" s="597">
        <f t="shared" si="79"/>
        <v>0</v>
      </c>
      <c r="AL82" s="598">
        <f t="shared" si="79"/>
        <v>0</v>
      </c>
    </row>
    <row r="83" ht="15.75" hidden="1" spans="2:38">
      <c r="B83" s="576" t="s">
        <v>119</v>
      </c>
      <c r="C83" s="577"/>
      <c r="D83" s="578" t="e">
        <f>SUM(E52:E82)</f>
        <v>#REF!</v>
      </c>
      <c r="E83" s="579"/>
      <c r="F83" s="580" t="e">
        <f t="shared" ref="F83:AC83" si="80">SUM(F52:F82)</f>
        <v>#REF!</v>
      </c>
      <c r="G83" s="50" t="e">
        <f t="shared" si="80"/>
        <v>#REF!</v>
      </c>
      <c r="H83" s="50" t="e">
        <f t="shared" si="80"/>
        <v>#REF!</v>
      </c>
      <c r="I83" s="589" t="e">
        <f t="shared" si="80"/>
        <v>#REF!</v>
      </c>
      <c r="J83" s="49" t="e">
        <f t="shared" si="80"/>
        <v>#REF!</v>
      </c>
      <c r="K83" s="50" t="e">
        <f t="shared" si="80"/>
        <v>#REF!</v>
      </c>
      <c r="L83" s="50" t="e">
        <f t="shared" si="80"/>
        <v>#REF!</v>
      </c>
      <c r="M83" s="589" t="e">
        <f t="shared" si="80"/>
        <v>#REF!</v>
      </c>
      <c r="N83" s="49" t="e">
        <f t="shared" si="80"/>
        <v>#REF!</v>
      </c>
      <c r="O83" s="50" t="e">
        <f t="shared" si="80"/>
        <v>#REF!</v>
      </c>
      <c r="P83" s="50" t="e">
        <f t="shared" si="80"/>
        <v>#REF!</v>
      </c>
      <c r="Q83" s="589" t="e">
        <f t="shared" si="80"/>
        <v>#REF!</v>
      </c>
      <c r="R83" s="49" t="e">
        <f t="shared" si="80"/>
        <v>#REF!</v>
      </c>
      <c r="S83" s="50" t="e">
        <f t="shared" si="80"/>
        <v>#REF!</v>
      </c>
      <c r="T83" s="50" t="e">
        <f t="shared" si="80"/>
        <v>#REF!</v>
      </c>
      <c r="U83" s="589" t="e">
        <f t="shared" si="80"/>
        <v>#REF!</v>
      </c>
      <c r="V83" s="49" t="e">
        <f t="shared" si="80"/>
        <v>#REF!</v>
      </c>
      <c r="W83" s="50" t="e">
        <f t="shared" si="80"/>
        <v>#REF!</v>
      </c>
      <c r="X83" s="50" t="e">
        <f t="shared" si="80"/>
        <v>#REF!</v>
      </c>
      <c r="Y83" s="589" t="e">
        <f t="shared" si="80"/>
        <v>#REF!</v>
      </c>
      <c r="Z83" s="49" t="e">
        <f t="shared" si="80"/>
        <v>#REF!</v>
      </c>
      <c r="AA83" s="589" t="e">
        <f t="shared" si="80"/>
        <v>#REF!</v>
      </c>
      <c r="AB83" s="49" t="e">
        <f t="shared" si="80"/>
        <v>#REF!</v>
      </c>
      <c r="AC83" s="589" t="e">
        <f t="shared" si="80"/>
        <v>#REF!</v>
      </c>
      <c r="AD83" s="593" t="e">
        <f>AB83/D83*100</f>
        <v>#REF!</v>
      </c>
      <c r="AE83" s="49" t="e">
        <f t="shared" ref="AE83:AJ83" si="81">SUM(AE52:AE82)</f>
        <v>#REF!</v>
      </c>
      <c r="AF83" s="589" t="e">
        <f t="shared" si="81"/>
        <v>#REF!</v>
      </c>
      <c r="AG83" s="49" t="e">
        <f t="shared" si="81"/>
        <v>#REF!</v>
      </c>
      <c r="AH83" s="589" t="e">
        <f t="shared" si="81"/>
        <v>#REF!</v>
      </c>
      <c r="AI83" s="599" t="e">
        <f t="shared" si="81"/>
        <v>#REF!</v>
      </c>
      <c r="AJ83" s="600" t="e">
        <f t="shared" si="81"/>
        <v>#REF!</v>
      </c>
      <c r="AK83" s="601"/>
      <c r="AL83" s="602"/>
    </row>
    <row r="84" spans="40:47">
      <c r="AN84">
        <f>AN44+HELOPELTHIS!AM44</f>
        <v>5424</v>
      </c>
      <c r="AQ84" s="536">
        <f>H7+H8+H9+H10+H11+H12+H13+H14+H15+H17+H18+H19+H20+H21+H22+H27+H28+H29+H30+H31+H32+H33+H34+H36+H37+H38+H39+H40+H41+H42</f>
        <v>0</v>
      </c>
      <c r="AR84" s="536">
        <f>L7+L8+L9+L10+L11+L12+L13+L14+L15+L17+L18+L19+L20+L21+L22+L27+L28+L29+L30+L31+L32+L33+L34+L36+L37+L38+L39+L40+L41+L42</f>
        <v>0</v>
      </c>
      <c r="AS84" s="536">
        <f>P7+P8+P9+P10+P11+P12+P13+P14+P15+P17+P18+P19+P20+P21+P22+P27+P28+P29+P30+P31+P32+P33+P34+P36+P37+P38+P39+P40+P41+P42</f>
        <v>0</v>
      </c>
      <c r="AT84" s="536">
        <f>T7+T8+T9+T10+T11+T12+T13+T14+T15+T17+T18+T19+T20+T21+T22+T27+T28+T29+T30+T31+T32+T33+T34+T36+T37+T38+T39+T40+T41+T42</f>
        <v>0</v>
      </c>
      <c r="AU84" s="536">
        <f>X7+X8+X9+X10+X11+X12+X13+X14+X15+X17+X18+X19+X20+X21+X22+X27+X28+X29+X30+X31+X32+X33+X34+X36+X37+X38+X39+X40+X41+X42</f>
        <v>0</v>
      </c>
    </row>
    <row r="85" spans="2:47">
      <c r="B85" s="236" t="s">
        <v>84</v>
      </c>
      <c r="C85" s="236"/>
      <c r="D85" s="236"/>
      <c r="E85" s="236"/>
      <c r="AQ85" s="570" t="e">
        <f t="shared" ref="AQ85:AU85" si="82">AQ84/AQ44</f>
        <v>#DIV/0!</v>
      </c>
      <c r="AR85" s="570" t="e">
        <f t="shared" si="82"/>
        <v>#DIV/0!</v>
      </c>
      <c r="AS85" s="603" t="e">
        <f t="shared" si="82"/>
        <v>#DIV/0!</v>
      </c>
      <c r="AT85" s="603" t="e">
        <f t="shared" si="82"/>
        <v>#DIV/0!</v>
      </c>
      <c r="AU85" s="603" t="e">
        <f t="shared" si="82"/>
        <v>#DIV/0!</v>
      </c>
    </row>
    <row r="86" spans="4:45">
      <c r="D86" s="581" t="s">
        <v>23</v>
      </c>
      <c r="E86" s="582" t="s">
        <v>85</v>
      </c>
      <c r="F86" s="582"/>
      <c r="G86" s="582"/>
      <c r="AN86" s="536"/>
      <c r="AS86" s="536"/>
    </row>
    <row r="87" spans="4:7">
      <c r="D87" s="581" t="s">
        <v>24</v>
      </c>
      <c r="E87" s="582" t="s">
        <v>86</v>
      </c>
      <c r="F87" s="582"/>
      <c r="G87" s="582"/>
    </row>
    <row r="88" spans="4:7">
      <c r="D88" s="581" t="s">
        <v>87</v>
      </c>
      <c r="E88" s="582" t="s">
        <v>88</v>
      </c>
      <c r="F88" s="582"/>
      <c r="G88" s="582"/>
    </row>
    <row r="89" spans="4:7">
      <c r="D89" s="581" t="s">
        <v>89</v>
      </c>
      <c r="E89" s="582" t="s">
        <v>90</v>
      </c>
      <c r="F89" s="582"/>
      <c r="G89" s="582"/>
    </row>
    <row r="90" spans="4:7">
      <c r="D90" s="581" t="s">
        <v>91</v>
      </c>
      <c r="E90" s="582" t="s">
        <v>92</v>
      </c>
      <c r="F90" s="582"/>
      <c r="G90" s="582"/>
    </row>
    <row r="91" spans="4:5">
      <c r="D91" s="583"/>
      <c r="E91" s="582" t="s">
        <v>93</v>
      </c>
    </row>
    <row r="92" spans="4:5">
      <c r="D92" s="584"/>
      <c r="E92" s="582" t="s">
        <v>94</v>
      </c>
    </row>
    <row r="93" spans="4:5">
      <c r="D93" s="585"/>
      <c r="E93" s="582" t="s">
        <v>95</v>
      </c>
    </row>
  </sheetData>
  <mergeCells count="46">
    <mergeCell ref="B2:AL2"/>
    <mergeCell ref="F4:AC4"/>
    <mergeCell ref="F5:I5"/>
    <mergeCell ref="J5:M5"/>
    <mergeCell ref="N5:Q5"/>
    <mergeCell ref="R5:U5"/>
    <mergeCell ref="V5:Y5"/>
    <mergeCell ref="Z5:AA5"/>
    <mergeCell ref="AB5:AC5"/>
    <mergeCell ref="AN5:AP5"/>
    <mergeCell ref="B44:D44"/>
    <mergeCell ref="B47:AL47"/>
    <mergeCell ref="F49:AC49"/>
    <mergeCell ref="F50:I50"/>
    <mergeCell ref="J50:M50"/>
    <mergeCell ref="N50:Q50"/>
    <mergeCell ref="R50:U50"/>
    <mergeCell ref="V50:Y50"/>
    <mergeCell ref="Z50:AA50"/>
    <mergeCell ref="AB50:AC50"/>
    <mergeCell ref="B83:C83"/>
    <mergeCell ref="D83:E83"/>
    <mergeCell ref="B85:E85"/>
    <mergeCell ref="B4:B6"/>
    <mergeCell ref="B7:B15"/>
    <mergeCell ref="B17:B25"/>
    <mergeCell ref="B27:B34"/>
    <mergeCell ref="B36:B42"/>
    <mergeCell ref="B49:B51"/>
    <mergeCell ref="C49:C51"/>
    <mergeCell ref="D49:D51"/>
    <mergeCell ref="E4:E6"/>
    <mergeCell ref="E49:E51"/>
    <mergeCell ref="AD4:AD6"/>
    <mergeCell ref="AD49:AD51"/>
    <mergeCell ref="AK4:AK6"/>
    <mergeCell ref="AK49:AK51"/>
    <mergeCell ref="AL4:AL6"/>
    <mergeCell ref="AL49:AL51"/>
    <mergeCell ref="C4:D6"/>
    <mergeCell ref="AE4:AF5"/>
    <mergeCell ref="AG4:AH5"/>
    <mergeCell ref="AI4:AJ5"/>
    <mergeCell ref="AE49:AF50"/>
    <mergeCell ref="AG49:AH50"/>
    <mergeCell ref="AI49:AJ50"/>
  </mergeCells>
  <pageMargins left="0.5" right="0.5" top="0.5" bottom="0.5" header="0.3" footer="0.3"/>
  <pageSetup paperSize="5" scale="6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66FF33"/>
  </sheetPr>
  <dimension ref="B1:V130"/>
  <sheetViews>
    <sheetView workbookViewId="0">
      <pane xSplit="5" ySplit="6" topLeftCell="F7" activePane="bottomRight" state="frozen"/>
      <selection/>
      <selection pane="topRight"/>
      <selection pane="bottomLeft"/>
      <selection pane="bottomRight" activeCell="I134" sqref="I134"/>
    </sheetView>
  </sheetViews>
  <sheetFormatPr defaultColWidth="9" defaultRowHeight="15"/>
  <cols>
    <col min="1" max="1" width="3.71428571428571" customWidth="1"/>
    <col min="6" max="19" width="7.57142857142857" customWidth="1"/>
    <col min="20" max="20" width="7.57142857142857" style="188" customWidth="1"/>
    <col min="21" max="21" width="9.14285714285714" style="188"/>
    <col min="22" max="22" width="9.57142857142857" customWidth="1"/>
  </cols>
  <sheetData>
    <row r="1" hidden="1"/>
    <row r="2" hidden="1" spans="2:22">
      <c r="B2" s="236" t="s">
        <v>120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</row>
    <row r="3" ht="15.75" hidden="1"/>
    <row r="4" hidden="1" customHeight="1" spans="2:22">
      <c r="B4" s="237" t="s">
        <v>1</v>
      </c>
      <c r="C4" s="238" t="s">
        <v>2</v>
      </c>
      <c r="D4" s="238"/>
      <c r="E4" s="239" t="s">
        <v>3</v>
      </c>
      <c r="F4" s="240" t="s">
        <v>121</v>
      </c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310"/>
      <c r="V4" s="311" t="s">
        <v>122</v>
      </c>
    </row>
    <row r="5" hidden="1" spans="2:22">
      <c r="B5" s="242"/>
      <c r="C5" s="243"/>
      <c r="D5" s="243"/>
      <c r="E5" s="244"/>
      <c r="F5" s="797" t="s">
        <v>123</v>
      </c>
      <c r="G5" s="246"/>
      <c r="H5" s="246"/>
      <c r="I5" s="246"/>
      <c r="J5" s="246"/>
      <c r="K5" s="246"/>
      <c r="L5" s="246"/>
      <c r="M5" s="246"/>
      <c r="N5" s="246"/>
      <c r="O5" s="297"/>
      <c r="P5" s="798" t="s">
        <v>124</v>
      </c>
      <c r="Q5" s="312"/>
      <c r="R5" s="312"/>
      <c r="S5" s="312"/>
      <c r="T5" s="312"/>
      <c r="U5" s="313" t="s">
        <v>125</v>
      </c>
      <c r="V5" s="314"/>
    </row>
    <row r="6" ht="15.75" hidden="1" spans="2:22">
      <c r="B6" s="247"/>
      <c r="C6" s="248"/>
      <c r="D6" s="248"/>
      <c r="E6" s="249"/>
      <c r="F6" s="250">
        <v>2010</v>
      </c>
      <c r="G6" s="251">
        <v>2011</v>
      </c>
      <c r="H6" s="251">
        <v>2012</v>
      </c>
      <c r="I6" s="251">
        <v>2013</v>
      </c>
      <c r="J6" s="251">
        <v>2014</v>
      </c>
      <c r="K6" s="251">
        <v>2015</v>
      </c>
      <c r="L6" s="251">
        <v>2016</v>
      </c>
      <c r="M6" s="251">
        <v>2017</v>
      </c>
      <c r="N6" s="251">
        <v>2018</v>
      </c>
      <c r="O6" s="251">
        <v>2019</v>
      </c>
      <c r="P6" s="299" t="s">
        <v>11</v>
      </c>
      <c r="Q6" s="299" t="s">
        <v>126</v>
      </c>
      <c r="R6" s="299" t="s">
        <v>13</v>
      </c>
      <c r="S6" s="299" t="s">
        <v>127</v>
      </c>
      <c r="T6" s="315" t="s">
        <v>128</v>
      </c>
      <c r="U6" s="316"/>
      <c r="V6" s="317"/>
    </row>
    <row r="7" hidden="1" spans="2:22">
      <c r="B7" s="252" t="s">
        <v>31</v>
      </c>
      <c r="C7" s="253">
        <v>1</v>
      </c>
      <c r="D7" s="254" t="s">
        <v>32</v>
      </c>
      <c r="E7" s="255">
        <v>4103</v>
      </c>
      <c r="F7" s="256">
        <f>F50+F93</f>
        <v>530</v>
      </c>
      <c r="G7" s="74">
        <f t="shared" ref="G7:O7" si="0">G50+G93</f>
        <v>56</v>
      </c>
      <c r="H7" s="74">
        <f t="shared" si="0"/>
        <v>112</v>
      </c>
      <c r="I7" s="74">
        <f t="shared" si="0"/>
        <v>69</v>
      </c>
      <c r="J7" s="74">
        <f t="shared" si="0"/>
        <v>358</v>
      </c>
      <c r="K7" s="74">
        <f t="shared" si="0"/>
        <v>641</v>
      </c>
      <c r="L7" s="74">
        <f t="shared" si="0"/>
        <v>430</v>
      </c>
      <c r="M7" s="74">
        <f t="shared" si="0"/>
        <v>936</v>
      </c>
      <c r="N7" s="74">
        <f t="shared" si="0"/>
        <v>284</v>
      </c>
      <c r="O7" s="74">
        <f t="shared" si="0"/>
        <v>463</v>
      </c>
      <c r="P7" s="300">
        <f>HELOPELTHIS!F7+'BLISTER BLIGHT'!F7</f>
        <v>0</v>
      </c>
      <c r="Q7" s="300">
        <f>HELOPELTHIS!J7+'BLISTER BLIGHT'!J7</f>
        <v>0</v>
      </c>
      <c r="R7" s="300">
        <f>HELOPELTHIS!N7+'BLISTER BLIGHT'!N7</f>
        <v>0</v>
      </c>
      <c r="S7" s="300">
        <f>HELOPELTHIS!R7+'BLISTER BLIGHT'!R7</f>
        <v>0</v>
      </c>
      <c r="T7" s="300">
        <f>HELOPELTHIS!V7+'BLISTER BLIGHT'!V7</f>
        <v>0</v>
      </c>
      <c r="U7" s="300">
        <f t="shared" ref="U7:U22" si="1">P7+Q7+R7+S7+T7+U50</f>
        <v>311</v>
      </c>
      <c r="V7" s="318">
        <f>IF(U7=0,0,(U7/O7*100))</f>
        <v>67.170626349892</v>
      </c>
    </row>
    <row r="8" hidden="1" spans="2:22">
      <c r="B8" s="257"/>
      <c r="C8" s="28">
        <v>2</v>
      </c>
      <c r="D8" s="29" t="s">
        <v>34</v>
      </c>
      <c r="E8" s="258">
        <v>3663.5</v>
      </c>
      <c r="F8" s="31">
        <f t="shared" ref="F8:O8" si="2">F51+F94</f>
        <v>0</v>
      </c>
      <c r="G8" s="32">
        <f t="shared" si="2"/>
        <v>0</v>
      </c>
      <c r="H8" s="32">
        <f t="shared" si="2"/>
        <v>383</v>
      </c>
      <c r="I8" s="32">
        <f t="shared" si="2"/>
        <v>67</v>
      </c>
      <c r="J8" s="32">
        <f t="shared" si="2"/>
        <v>0</v>
      </c>
      <c r="K8" s="32">
        <f t="shared" si="2"/>
        <v>0</v>
      </c>
      <c r="L8" s="32">
        <f t="shared" si="2"/>
        <v>145</v>
      </c>
      <c r="M8" s="32">
        <f t="shared" si="2"/>
        <v>110</v>
      </c>
      <c r="N8" s="32">
        <f t="shared" si="2"/>
        <v>224</v>
      </c>
      <c r="O8" s="32">
        <f t="shared" si="2"/>
        <v>322</v>
      </c>
      <c r="P8" s="301">
        <f>HELOPELTHIS!F8+'BLISTER BLIGHT'!F8</f>
        <v>0</v>
      </c>
      <c r="Q8" s="301">
        <f>HELOPELTHIS!J8+'BLISTER BLIGHT'!J8</f>
        <v>0</v>
      </c>
      <c r="R8" s="301">
        <f>HELOPELTHIS!N8+'BLISTER BLIGHT'!N8</f>
        <v>0</v>
      </c>
      <c r="S8" s="301">
        <f>HELOPELTHIS!R8+'BLISTER BLIGHT'!R8</f>
        <v>0</v>
      </c>
      <c r="T8" s="301">
        <f>HELOPELTHIS!V8+'BLISTER BLIGHT'!V8</f>
        <v>0</v>
      </c>
      <c r="U8" s="301">
        <f t="shared" si="1"/>
        <v>0</v>
      </c>
      <c r="V8" s="319">
        <f t="shared" ref="V8:V44" si="3">IF(U8=0,0,(U8/O8*100))</f>
        <v>0</v>
      </c>
    </row>
    <row r="9" hidden="1" spans="2:22">
      <c r="B9" s="257"/>
      <c r="C9" s="33">
        <v>3</v>
      </c>
      <c r="D9" s="34" t="s">
        <v>35</v>
      </c>
      <c r="E9" s="259">
        <v>3435</v>
      </c>
      <c r="F9" s="31">
        <f t="shared" ref="F9:O9" si="4">F52+F95</f>
        <v>114</v>
      </c>
      <c r="G9" s="32">
        <f t="shared" si="4"/>
        <v>269</v>
      </c>
      <c r="H9" s="32">
        <f t="shared" si="4"/>
        <v>263</v>
      </c>
      <c r="I9" s="32">
        <f t="shared" si="4"/>
        <v>284</v>
      </c>
      <c r="J9" s="32">
        <f t="shared" si="4"/>
        <v>220</v>
      </c>
      <c r="K9" s="32">
        <f t="shared" si="4"/>
        <v>231</v>
      </c>
      <c r="L9" s="32">
        <f t="shared" si="4"/>
        <v>884</v>
      </c>
      <c r="M9" s="32">
        <f t="shared" si="4"/>
        <v>473</v>
      </c>
      <c r="N9" s="32">
        <f t="shared" si="4"/>
        <v>254</v>
      </c>
      <c r="O9" s="32">
        <f t="shared" si="4"/>
        <v>243</v>
      </c>
      <c r="P9" s="301">
        <f>HELOPELTHIS!F9+'BLISTER BLIGHT'!F9</f>
        <v>0</v>
      </c>
      <c r="Q9" s="301">
        <f>HELOPELTHIS!J9+'BLISTER BLIGHT'!J9</f>
        <v>0</v>
      </c>
      <c r="R9" s="301">
        <f>HELOPELTHIS!N9+'BLISTER BLIGHT'!N9</f>
        <v>0</v>
      </c>
      <c r="S9" s="301">
        <f>HELOPELTHIS!R9+'BLISTER BLIGHT'!R9</f>
        <v>0</v>
      </c>
      <c r="T9" s="301">
        <f>HELOPELTHIS!V9+'BLISTER BLIGHT'!V9</f>
        <v>0</v>
      </c>
      <c r="U9" s="301">
        <f t="shared" si="1"/>
        <v>1149</v>
      </c>
      <c r="V9" s="320">
        <f t="shared" si="3"/>
        <v>472.839506172839</v>
      </c>
    </row>
    <row r="10" hidden="1" spans="2:22">
      <c r="B10" s="257"/>
      <c r="C10" s="36">
        <v>4</v>
      </c>
      <c r="D10" s="37" t="s">
        <v>37</v>
      </c>
      <c r="E10" s="260">
        <v>2052</v>
      </c>
      <c r="F10" s="31">
        <f t="shared" ref="F10:O10" si="5">F53+F96</f>
        <v>0</v>
      </c>
      <c r="G10" s="32">
        <f t="shared" si="5"/>
        <v>0</v>
      </c>
      <c r="H10" s="32">
        <f t="shared" si="5"/>
        <v>0</v>
      </c>
      <c r="I10" s="32">
        <f t="shared" si="5"/>
        <v>0</v>
      </c>
      <c r="J10" s="32">
        <f t="shared" si="5"/>
        <v>0</v>
      </c>
      <c r="K10" s="32">
        <f t="shared" si="5"/>
        <v>0</v>
      </c>
      <c r="L10" s="32">
        <f t="shared" si="5"/>
        <v>0</v>
      </c>
      <c r="M10" s="32">
        <f t="shared" si="5"/>
        <v>0</v>
      </c>
      <c r="N10" s="32">
        <f t="shared" si="5"/>
        <v>0</v>
      </c>
      <c r="O10" s="32">
        <f t="shared" si="5"/>
        <v>0</v>
      </c>
      <c r="P10" s="301">
        <f>HELOPELTHIS!F10+'BLISTER BLIGHT'!F10</f>
        <v>0</v>
      </c>
      <c r="Q10" s="301">
        <f>HELOPELTHIS!J10+'BLISTER BLIGHT'!J10</f>
        <v>0</v>
      </c>
      <c r="R10" s="301">
        <f>HELOPELTHIS!N10+'BLISTER BLIGHT'!N10</f>
        <v>0</v>
      </c>
      <c r="S10" s="301">
        <f>HELOPELTHIS!R10+'BLISTER BLIGHT'!R10</f>
        <v>0</v>
      </c>
      <c r="T10" s="301">
        <f>HELOPELTHIS!V10+'BLISTER BLIGHT'!V10</f>
        <v>0</v>
      </c>
      <c r="U10" s="301">
        <f t="shared" si="1"/>
        <v>0</v>
      </c>
      <c r="V10" s="319">
        <f t="shared" si="3"/>
        <v>0</v>
      </c>
    </row>
    <row r="11" hidden="1" spans="2:22">
      <c r="B11" s="257"/>
      <c r="C11" s="36">
        <v>5</v>
      </c>
      <c r="D11" s="37" t="s">
        <v>38</v>
      </c>
      <c r="E11" s="260">
        <v>4952</v>
      </c>
      <c r="F11" s="31">
        <f t="shared" ref="F11:O11" si="6">F54+F97</f>
        <v>0</v>
      </c>
      <c r="G11" s="32">
        <f t="shared" si="6"/>
        <v>80</v>
      </c>
      <c r="H11" s="32">
        <f t="shared" si="6"/>
        <v>301</v>
      </c>
      <c r="I11" s="32">
        <f t="shared" si="6"/>
        <v>53</v>
      </c>
      <c r="J11" s="32">
        <f t="shared" si="6"/>
        <v>0</v>
      </c>
      <c r="K11" s="32">
        <f t="shared" si="6"/>
        <v>0</v>
      </c>
      <c r="L11" s="32">
        <f t="shared" si="6"/>
        <v>0</v>
      </c>
      <c r="M11" s="32">
        <f t="shared" si="6"/>
        <v>0</v>
      </c>
      <c r="N11" s="32">
        <f t="shared" si="6"/>
        <v>3</v>
      </c>
      <c r="O11" s="32">
        <f t="shared" si="6"/>
        <v>30</v>
      </c>
      <c r="P11" s="301">
        <f>HELOPELTHIS!F11+'BLISTER BLIGHT'!F11</f>
        <v>0</v>
      </c>
      <c r="Q11" s="301">
        <f>HELOPELTHIS!J11+'BLISTER BLIGHT'!J11</f>
        <v>0</v>
      </c>
      <c r="R11" s="301">
        <f>HELOPELTHIS!N11+'BLISTER BLIGHT'!N11</f>
        <v>0</v>
      </c>
      <c r="S11" s="301">
        <f>HELOPELTHIS!R11+'BLISTER BLIGHT'!R11</f>
        <v>0</v>
      </c>
      <c r="T11" s="301">
        <f>HELOPELTHIS!V11+'BLISTER BLIGHT'!V11</f>
        <v>0</v>
      </c>
      <c r="U11" s="301">
        <f t="shared" si="1"/>
        <v>0</v>
      </c>
      <c r="V11" s="319">
        <f t="shared" si="3"/>
        <v>0</v>
      </c>
    </row>
    <row r="12" hidden="1" spans="2:22">
      <c r="B12" s="257"/>
      <c r="C12" s="36">
        <v>6</v>
      </c>
      <c r="D12" s="37" t="s">
        <v>39</v>
      </c>
      <c r="E12" s="260">
        <v>7125</v>
      </c>
      <c r="F12" s="31">
        <f t="shared" ref="F12:O12" si="7">F55+F98</f>
        <v>33</v>
      </c>
      <c r="G12" s="32">
        <f t="shared" si="7"/>
        <v>89</v>
      </c>
      <c r="H12" s="32">
        <f t="shared" si="7"/>
        <v>206</v>
      </c>
      <c r="I12" s="32">
        <f t="shared" si="7"/>
        <v>22</v>
      </c>
      <c r="J12" s="32">
        <f t="shared" si="7"/>
        <v>0</v>
      </c>
      <c r="K12" s="32">
        <f t="shared" si="7"/>
        <v>0</v>
      </c>
      <c r="L12" s="32">
        <f t="shared" si="7"/>
        <v>191</v>
      </c>
      <c r="M12" s="32">
        <f t="shared" si="7"/>
        <v>0</v>
      </c>
      <c r="N12" s="32">
        <f t="shared" si="7"/>
        <v>9</v>
      </c>
      <c r="O12" s="32">
        <f t="shared" si="7"/>
        <v>0</v>
      </c>
      <c r="P12" s="301">
        <f>HELOPELTHIS!F12+'BLISTER BLIGHT'!F12</f>
        <v>0</v>
      </c>
      <c r="Q12" s="301">
        <f>HELOPELTHIS!J12+'BLISTER BLIGHT'!J12</f>
        <v>0</v>
      </c>
      <c r="R12" s="301">
        <f>HELOPELTHIS!N12+'BLISTER BLIGHT'!N12</f>
        <v>0</v>
      </c>
      <c r="S12" s="301">
        <f>HELOPELTHIS!R12+'BLISTER BLIGHT'!R12</f>
        <v>0</v>
      </c>
      <c r="T12" s="301">
        <f>HELOPELTHIS!V12+'BLISTER BLIGHT'!V12</f>
        <v>0</v>
      </c>
      <c r="U12" s="301">
        <f t="shared" si="1"/>
        <v>0</v>
      </c>
      <c r="V12" s="319">
        <f t="shared" si="3"/>
        <v>0</v>
      </c>
    </row>
    <row r="13" hidden="1" spans="2:22">
      <c r="B13" s="257"/>
      <c r="C13" s="36">
        <v>7</v>
      </c>
      <c r="D13" s="37" t="s">
        <v>40</v>
      </c>
      <c r="E13" s="260">
        <v>2675.17</v>
      </c>
      <c r="F13" s="31">
        <f t="shared" ref="F13:O13" si="8">F56+F99</f>
        <v>295</v>
      </c>
      <c r="G13" s="32">
        <f t="shared" si="8"/>
        <v>554</v>
      </c>
      <c r="H13" s="32">
        <f t="shared" si="8"/>
        <v>338</v>
      </c>
      <c r="I13" s="32">
        <f t="shared" si="8"/>
        <v>0</v>
      </c>
      <c r="J13" s="32">
        <f t="shared" si="8"/>
        <v>0</v>
      </c>
      <c r="K13" s="32">
        <f t="shared" si="8"/>
        <v>274</v>
      </c>
      <c r="L13" s="32">
        <f t="shared" si="8"/>
        <v>68</v>
      </c>
      <c r="M13" s="32">
        <f t="shared" si="8"/>
        <v>0</v>
      </c>
      <c r="N13" s="32">
        <f t="shared" si="8"/>
        <v>0</v>
      </c>
      <c r="O13" s="32">
        <f t="shared" si="8"/>
        <v>156</v>
      </c>
      <c r="P13" s="301">
        <f>HELOPELTHIS!F13+'BLISTER BLIGHT'!F13</f>
        <v>0</v>
      </c>
      <c r="Q13" s="301">
        <f>HELOPELTHIS!J13+'BLISTER BLIGHT'!J13</f>
        <v>0</v>
      </c>
      <c r="R13" s="301">
        <f>HELOPELTHIS!N13+'BLISTER BLIGHT'!N13</f>
        <v>0</v>
      </c>
      <c r="S13" s="301">
        <f>HELOPELTHIS!R13+'BLISTER BLIGHT'!R13</f>
        <v>0</v>
      </c>
      <c r="T13" s="301">
        <f>HELOPELTHIS!V13+'BLISTER BLIGHT'!V13</f>
        <v>0</v>
      </c>
      <c r="U13" s="301">
        <f t="shared" si="1"/>
        <v>153</v>
      </c>
      <c r="V13" s="319">
        <f t="shared" si="3"/>
        <v>98.0769230769231</v>
      </c>
    </row>
    <row r="14" hidden="1" spans="2:22">
      <c r="B14" s="257"/>
      <c r="C14" s="36">
        <v>8</v>
      </c>
      <c r="D14" s="37" t="s">
        <v>41</v>
      </c>
      <c r="E14" s="260">
        <v>2206</v>
      </c>
      <c r="F14" s="31">
        <f t="shared" ref="F14:O14" si="9">F57+F100</f>
        <v>0</v>
      </c>
      <c r="G14" s="32">
        <f t="shared" si="9"/>
        <v>43</v>
      </c>
      <c r="H14" s="32">
        <f t="shared" si="9"/>
        <v>0</v>
      </c>
      <c r="I14" s="32">
        <f t="shared" si="9"/>
        <v>431</v>
      </c>
      <c r="J14" s="32">
        <f t="shared" si="9"/>
        <v>140</v>
      </c>
      <c r="K14" s="32">
        <f t="shared" si="9"/>
        <v>0</v>
      </c>
      <c r="L14" s="32">
        <f t="shared" si="9"/>
        <v>0</v>
      </c>
      <c r="M14" s="32">
        <f t="shared" si="9"/>
        <v>0</v>
      </c>
      <c r="N14" s="32">
        <f t="shared" si="9"/>
        <v>125</v>
      </c>
      <c r="O14" s="32">
        <f t="shared" si="9"/>
        <v>0</v>
      </c>
      <c r="P14" s="301">
        <f>HELOPELTHIS!F14+'BLISTER BLIGHT'!F14</f>
        <v>0</v>
      </c>
      <c r="Q14" s="301">
        <f>HELOPELTHIS!J14+'BLISTER BLIGHT'!J14</f>
        <v>0</v>
      </c>
      <c r="R14" s="301">
        <f>HELOPELTHIS!N14+'BLISTER BLIGHT'!N14</f>
        <v>0</v>
      </c>
      <c r="S14" s="301">
        <f>HELOPELTHIS!R14+'BLISTER BLIGHT'!R14</f>
        <v>0</v>
      </c>
      <c r="T14" s="301">
        <f>HELOPELTHIS!V14+'BLISTER BLIGHT'!V14</f>
        <v>0</v>
      </c>
      <c r="U14" s="301">
        <f t="shared" si="1"/>
        <v>0</v>
      </c>
      <c r="V14" s="319">
        <f t="shared" si="3"/>
        <v>0</v>
      </c>
    </row>
    <row r="15" ht="15.75" hidden="1" spans="2:22">
      <c r="B15" s="261"/>
      <c r="C15" s="262">
        <v>9</v>
      </c>
      <c r="D15" s="263" t="s">
        <v>42</v>
      </c>
      <c r="E15" s="264">
        <v>1832</v>
      </c>
      <c r="F15" s="265">
        <f t="shared" ref="F15:O15" si="10">F58+F101</f>
        <v>0</v>
      </c>
      <c r="G15" s="266">
        <f t="shared" si="10"/>
        <v>0</v>
      </c>
      <c r="H15" s="266">
        <f t="shared" si="10"/>
        <v>0</v>
      </c>
      <c r="I15" s="266">
        <f t="shared" si="10"/>
        <v>0</v>
      </c>
      <c r="J15" s="266">
        <f t="shared" si="10"/>
        <v>0</v>
      </c>
      <c r="K15" s="266">
        <f t="shared" si="10"/>
        <v>0</v>
      </c>
      <c r="L15" s="266">
        <f t="shared" si="10"/>
        <v>0</v>
      </c>
      <c r="M15" s="266">
        <f t="shared" si="10"/>
        <v>0</v>
      </c>
      <c r="N15" s="266">
        <f t="shared" si="10"/>
        <v>0</v>
      </c>
      <c r="O15" s="266">
        <f t="shared" si="10"/>
        <v>0</v>
      </c>
      <c r="P15" s="302">
        <f>HELOPELTHIS!F15+'BLISTER BLIGHT'!F15</f>
        <v>0</v>
      </c>
      <c r="Q15" s="302">
        <f>HELOPELTHIS!J15+'BLISTER BLIGHT'!J15</f>
        <v>0</v>
      </c>
      <c r="R15" s="302">
        <f>HELOPELTHIS!N15+'BLISTER BLIGHT'!N15</f>
        <v>0</v>
      </c>
      <c r="S15" s="302">
        <f>HELOPELTHIS!R15+'BLISTER BLIGHT'!R15</f>
        <v>0</v>
      </c>
      <c r="T15" s="302">
        <f>HELOPELTHIS!V15+'BLISTER BLIGHT'!V15</f>
        <v>0</v>
      </c>
      <c r="U15" s="302">
        <f t="shared" si="1"/>
        <v>0</v>
      </c>
      <c r="V15" s="321">
        <f t="shared" si="3"/>
        <v>0</v>
      </c>
    </row>
    <row r="16" ht="15.75" hidden="1" spans="2:22">
      <c r="B16" s="267"/>
      <c r="C16" s="46"/>
      <c r="D16" s="47" t="s">
        <v>43</v>
      </c>
      <c r="E16" s="268">
        <f>SUM(E7:E15)</f>
        <v>32043.67</v>
      </c>
      <c r="F16" s="269">
        <f t="shared" ref="F16:O16" si="11">SUM(F7:F15)</f>
        <v>972</v>
      </c>
      <c r="G16" s="270">
        <f t="shared" si="11"/>
        <v>1091</v>
      </c>
      <c r="H16" s="270">
        <f t="shared" si="11"/>
        <v>1603</v>
      </c>
      <c r="I16" s="270">
        <f t="shared" si="11"/>
        <v>926</v>
      </c>
      <c r="J16" s="270">
        <f t="shared" si="11"/>
        <v>718</v>
      </c>
      <c r="K16" s="270">
        <f t="shared" si="11"/>
        <v>1146</v>
      </c>
      <c r="L16" s="270">
        <f t="shared" si="11"/>
        <v>1718</v>
      </c>
      <c r="M16" s="270">
        <f t="shared" si="11"/>
        <v>1519</v>
      </c>
      <c r="N16" s="270">
        <f t="shared" si="11"/>
        <v>899</v>
      </c>
      <c r="O16" s="270">
        <f t="shared" si="11"/>
        <v>1214</v>
      </c>
      <c r="P16" s="303">
        <f>HELOPELTHIS!F16+'BLISTER BLIGHT'!F16</f>
        <v>0</v>
      </c>
      <c r="Q16" s="303">
        <f>HELOPELTHIS!J16+'BLISTER BLIGHT'!J16</f>
        <v>0</v>
      </c>
      <c r="R16" s="303">
        <f>HELOPELTHIS!N16+'BLISTER BLIGHT'!N16</f>
        <v>0</v>
      </c>
      <c r="S16" s="303">
        <f>HELOPELTHIS!R16+'BLISTER BLIGHT'!R16</f>
        <v>0</v>
      </c>
      <c r="T16" s="303">
        <f>HELOPELTHIS!V16+'BLISTER BLIGHT'!V16</f>
        <v>0</v>
      </c>
      <c r="U16" s="303">
        <f t="shared" si="1"/>
        <v>1613</v>
      </c>
      <c r="V16" s="322">
        <f t="shared" si="3"/>
        <v>132.866556836903</v>
      </c>
    </row>
    <row r="17" hidden="1" spans="2:22">
      <c r="B17" s="271" t="s">
        <v>44</v>
      </c>
      <c r="C17" s="253">
        <v>10</v>
      </c>
      <c r="D17" s="254" t="s">
        <v>45</v>
      </c>
      <c r="E17" s="255">
        <v>3854</v>
      </c>
      <c r="F17" s="256">
        <f t="shared" ref="F17:O17" si="12">F60+F103</f>
        <v>22</v>
      </c>
      <c r="G17" s="74">
        <f t="shared" si="12"/>
        <v>27</v>
      </c>
      <c r="H17" s="74">
        <f t="shared" si="12"/>
        <v>166</v>
      </c>
      <c r="I17" s="74">
        <f t="shared" si="12"/>
        <v>867</v>
      </c>
      <c r="J17" s="74">
        <f t="shared" si="12"/>
        <v>315</v>
      </c>
      <c r="K17" s="74">
        <f t="shared" si="12"/>
        <v>304</v>
      </c>
      <c r="L17" s="74">
        <f t="shared" si="12"/>
        <v>327</v>
      </c>
      <c r="M17" s="74">
        <f t="shared" si="12"/>
        <v>377</v>
      </c>
      <c r="N17" s="74">
        <f t="shared" si="12"/>
        <v>482</v>
      </c>
      <c r="O17" s="74">
        <f t="shared" si="12"/>
        <v>129</v>
      </c>
      <c r="P17" s="300">
        <f>HELOPELTHIS!F17+'BLISTER BLIGHT'!F17</f>
        <v>0</v>
      </c>
      <c r="Q17" s="300">
        <f>HELOPELTHIS!J17+'BLISTER BLIGHT'!J17</f>
        <v>0</v>
      </c>
      <c r="R17" s="300">
        <f>HELOPELTHIS!N17+'BLISTER BLIGHT'!N17</f>
        <v>0</v>
      </c>
      <c r="S17" s="300">
        <f>HELOPELTHIS!R17+'BLISTER BLIGHT'!R17</f>
        <v>0</v>
      </c>
      <c r="T17" s="300">
        <f>HELOPELTHIS!V17+'BLISTER BLIGHT'!V17</f>
        <v>0</v>
      </c>
      <c r="U17" s="300">
        <f t="shared" si="1"/>
        <v>47</v>
      </c>
      <c r="V17" s="318">
        <f t="shared" si="3"/>
        <v>36.4341085271318</v>
      </c>
    </row>
    <row r="18" hidden="1" spans="2:22">
      <c r="B18" s="272"/>
      <c r="C18" s="36">
        <v>11</v>
      </c>
      <c r="D18" s="37" t="s">
        <v>47</v>
      </c>
      <c r="E18" s="260">
        <v>3142</v>
      </c>
      <c r="F18" s="31">
        <f t="shared" ref="F18:O18" si="13">F61+F104</f>
        <v>254</v>
      </c>
      <c r="G18" s="32">
        <f t="shared" si="13"/>
        <v>153</v>
      </c>
      <c r="H18" s="32">
        <f t="shared" si="13"/>
        <v>204</v>
      </c>
      <c r="I18" s="32">
        <f t="shared" si="13"/>
        <v>458</v>
      </c>
      <c r="J18" s="32">
        <f t="shared" si="13"/>
        <v>0</v>
      </c>
      <c r="K18" s="32">
        <f t="shared" si="13"/>
        <v>80</v>
      </c>
      <c r="L18" s="32">
        <f t="shared" si="13"/>
        <v>199</v>
      </c>
      <c r="M18" s="32">
        <f t="shared" si="13"/>
        <v>139</v>
      </c>
      <c r="N18" s="32">
        <f t="shared" si="13"/>
        <v>524</v>
      </c>
      <c r="O18" s="32">
        <f t="shared" si="13"/>
        <v>129</v>
      </c>
      <c r="P18" s="301">
        <f>HELOPELTHIS!F18+'BLISTER BLIGHT'!F18</f>
        <v>0</v>
      </c>
      <c r="Q18" s="301">
        <f>HELOPELTHIS!J18+'BLISTER BLIGHT'!J18</f>
        <v>0</v>
      </c>
      <c r="R18" s="301">
        <f>HELOPELTHIS!N18+'BLISTER BLIGHT'!N18</f>
        <v>0</v>
      </c>
      <c r="S18" s="301">
        <f>HELOPELTHIS!R18+'BLISTER BLIGHT'!R18</f>
        <v>0</v>
      </c>
      <c r="T18" s="301">
        <f>HELOPELTHIS!V18+'BLISTER BLIGHT'!V18</f>
        <v>0</v>
      </c>
      <c r="U18" s="301">
        <f t="shared" si="1"/>
        <v>473</v>
      </c>
      <c r="V18" s="320">
        <f t="shared" si="3"/>
        <v>366.666666666667</v>
      </c>
    </row>
    <row r="19" hidden="1" spans="2:22">
      <c r="B19" s="272"/>
      <c r="C19" s="33">
        <v>12</v>
      </c>
      <c r="D19" s="34" t="s">
        <v>48</v>
      </c>
      <c r="E19" s="259">
        <v>6520</v>
      </c>
      <c r="F19" s="31">
        <f t="shared" ref="F19:O19" si="14">F62+F105</f>
        <v>975</v>
      </c>
      <c r="G19" s="32">
        <f t="shared" si="14"/>
        <v>191</v>
      </c>
      <c r="H19" s="32">
        <f t="shared" si="14"/>
        <v>440</v>
      </c>
      <c r="I19" s="32">
        <f t="shared" si="14"/>
        <v>713</v>
      </c>
      <c r="J19" s="32">
        <f t="shared" si="14"/>
        <v>327</v>
      </c>
      <c r="K19" s="32">
        <f t="shared" si="14"/>
        <v>124</v>
      </c>
      <c r="L19" s="32">
        <f t="shared" si="14"/>
        <v>166</v>
      </c>
      <c r="M19" s="32">
        <f t="shared" si="14"/>
        <v>93</v>
      </c>
      <c r="N19" s="32">
        <f t="shared" si="14"/>
        <v>96</v>
      </c>
      <c r="O19" s="32">
        <f t="shared" si="14"/>
        <v>510</v>
      </c>
      <c r="P19" s="301">
        <f>HELOPELTHIS!F19+'BLISTER BLIGHT'!F19</f>
        <v>0</v>
      </c>
      <c r="Q19" s="301">
        <f>HELOPELTHIS!J19+'BLISTER BLIGHT'!J19</f>
        <v>0</v>
      </c>
      <c r="R19" s="301">
        <f>HELOPELTHIS!N19+'BLISTER BLIGHT'!N19</f>
        <v>0</v>
      </c>
      <c r="S19" s="301">
        <f>HELOPELTHIS!R19+'BLISTER BLIGHT'!R19</f>
        <v>0</v>
      </c>
      <c r="T19" s="301">
        <f>HELOPELTHIS!V19+'BLISTER BLIGHT'!V19</f>
        <v>0</v>
      </c>
      <c r="U19" s="301">
        <f t="shared" si="1"/>
        <v>882</v>
      </c>
      <c r="V19" s="320">
        <f t="shared" si="3"/>
        <v>172.941176470588</v>
      </c>
    </row>
    <row r="20" hidden="1" spans="2:22">
      <c r="B20" s="272"/>
      <c r="C20" s="36">
        <v>13</v>
      </c>
      <c r="D20" s="37" t="s">
        <v>49</v>
      </c>
      <c r="E20" s="260">
        <v>4077</v>
      </c>
      <c r="F20" s="31">
        <f t="shared" ref="F20:O20" si="15">F63+F106</f>
        <v>268</v>
      </c>
      <c r="G20" s="32">
        <f t="shared" si="15"/>
        <v>197</v>
      </c>
      <c r="H20" s="32">
        <f t="shared" si="15"/>
        <v>194</v>
      </c>
      <c r="I20" s="32">
        <f t="shared" si="15"/>
        <v>211</v>
      </c>
      <c r="J20" s="32">
        <f t="shared" si="15"/>
        <v>104</v>
      </c>
      <c r="K20" s="32">
        <f t="shared" si="15"/>
        <v>50</v>
      </c>
      <c r="L20" s="32">
        <f t="shared" si="15"/>
        <v>133</v>
      </c>
      <c r="M20" s="32">
        <f t="shared" si="15"/>
        <v>210</v>
      </c>
      <c r="N20" s="32">
        <f t="shared" si="15"/>
        <v>106</v>
      </c>
      <c r="O20" s="32">
        <f t="shared" si="15"/>
        <v>279</v>
      </c>
      <c r="P20" s="301">
        <f>HELOPELTHIS!F20+'BLISTER BLIGHT'!F20</f>
        <v>0</v>
      </c>
      <c r="Q20" s="301">
        <f>HELOPELTHIS!J20+'BLISTER BLIGHT'!J20</f>
        <v>0</v>
      </c>
      <c r="R20" s="301">
        <f>HELOPELTHIS!N20+'BLISTER BLIGHT'!N20</f>
        <v>0</v>
      </c>
      <c r="S20" s="301">
        <f>HELOPELTHIS!R20+'BLISTER BLIGHT'!R20</f>
        <v>0</v>
      </c>
      <c r="T20" s="301">
        <f>HELOPELTHIS!V20+'BLISTER BLIGHT'!V20</f>
        <v>0</v>
      </c>
      <c r="U20" s="301">
        <f t="shared" si="1"/>
        <v>80</v>
      </c>
      <c r="V20" s="319">
        <f t="shared" si="3"/>
        <v>28.673835125448</v>
      </c>
    </row>
    <row r="21" hidden="1" spans="2:22">
      <c r="B21" s="272"/>
      <c r="C21" s="36">
        <v>14</v>
      </c>
      <c r="D21" s="37" t="s">
        <v>50</v>
      </c>
      <c r="E21" s="260">
        <v>4458</v>
      </c>
      <c r="F21" s="31">
        <f t="shared" ref="F21:O21" si="16">F64+F107</f>
        <v>460</v>
      </c>
      <c r="G21" s="32">
        <f t="shared" si="16"/>
        <v>293</v>
      </c>
      <c r="H21" s="32">
        <f t="shared" si="16"/>
        <v>78</v>
      </c>
      <c r="I21" s="32">
        <f t="shared" si="16"/>
        <v>134</v>
      </c>
      <c r="J21" s="32">
        <f t="shared" si="16"/>
        <v>0</v>
      </c>
      <c r="K21" s="32">
        <f t="shared" si="16"/>
        <v>142</v>
      </c>
      <c r="L21" s="32">
        <f t="shared" si="16"/>
        <v>0</v>
      </c>
      <c r="M21" s="32">
        <f t="shared" si="16"/>
        <v>0</v>
      </c>
      <c r="N21" s="32">
        <f t="shared" si="16"/>
        <v>37</v>
      </c>
      <c r="O21" s="32">
        <f t="shared" si="16"/>
        <v>1.44</v>
      </c>
      <c r="P21" s="301">
        <f>HELOPELTHIS!F21+'BLISTER BLIGHT'!F21</f>
        <v>0</v>
      </c>
      <c r="Q21" s="301">
        <f>HELOPELTHIS!J21+'BLISTER BLIGHT'!J21</f>
        <v>0</v>
      </c>
      <c r="R21" s="301">
        <f>HELOPELTHIS!N21+'BLISTER BLIGHT'!N21</f>
        <v>0</v>
      </c>
      <c r="S21" s="301">
        <f>HELOPELTHIS!R21+'BLISTER BLIGHT'!R21</f>
        <v>0</v>
      </c>
      <c r="T21" s="301">
        <f>HELOPELTHIS!V21+'BLISTER BLIGHT'!V21</f>
        <v>0</v>
      </c>
      <c r="U21" s="301">
        <f t="shared" si="1"/>
        <v>28</v>
      </c>
      <c r="V21" s="320">
        <f t="shared" si="3"/>
        <v>1944.44444444444</v>
      </c>
    </row>
    <row r="22" hidden="1" spans="2:22">
      <c r="B22" s="273"/>
      <c r="C22" s="262">
        <v>15</v>
      </c>
      <c r="D22" s="263" t="s">
        <v>51</v>
      </c>
      <c r="E22" s="264">
        <v>2261</v>
      </c>
      <c r="F22" s="265">
        <f t="shared" ref="F22:O22" si="17">F65+F108</f>
        <v>20</v>
      </c>
      <c r="G22" s="266">
        <f t="shared" si="17"/>
        <v>111</v>
      </c>
      <c r="H22" s="266">
        <f t="shared" si="17"/>
        <v>200</v>
      </c>
      <c r="I22" s="266">
        <f t="shared" si="17"/>
        <v>97</v>
      </c>
      <c r="J22" s="266">
        <f t="shared" si="17"/>
        <v>20</v>
      </c>
      <c r="K22" s="266">
        <f t="shared" si="17"/>
        <v>0</v>
      </c>
      <c r="L22" s="266">
        <f t="shared" si="17"/>
        <v>0</v>
      </c>
      <c r="M22" s="266">
        <f t="shared" si="17"/>
        <v>123</v>
      </c>
      <c r="N22" s="266">
        <f t="shared" si="17"/>
        <v>108</v>
      </c>
      <c r="O22" s="266">
        <f t="shared" si="17"/>
        <v>222</v>
      </c>
      <c r="P22" s="302">
        <f>HELOPELTHIS!F22+'BLISTER BLIGHT'!F22</f>
        <v>0</v>
      </c>
      <c r="Q22" s="302">
        <f>HELOPELTHIS!J22+'BLISTER BLIGHT'!J22</f>
        <v>0</v>
      </c>
      <c r="R22" s="302">
        <f>HELOPELTHIS!N22+'BLISTER BLIGHT'!N22</f>
        <v>0</v>
      </c>
      <c r="S22" s="302">
        <f>HELOPELTHIS!R22+'BLISTER BLIGHT'!R22</f>
        <v>0</v>
      </c>
      <c r="T22" s="302">
        <f>HELOPELTHIS!V22+'BLISTER BLIGHT'!V22</f>
        <v>0</v>
      </c>
      <c r="U22" s="302">
        <f t="shared" si="1"/>
        <v>157</v>
      </c>
      <c r="V22" s="321">
        <f t="shared" si="3"/>
        <v>70.7207207207207</v>
      </c>
    </row>
    <row r="23" hidden="1" spans="2:22">
      <c r="B23" s="274"/>
      <c r="C23" s="36">
        <v>16</v>
      </c>
      <c r="D23" s="37" t="s">
        <v>52</v>
      </c>
      <c r="E23" s="260">
        <v>1704.56</v>
      </c>
      <c r="F23" s="31"/>
      <c r="G23" s="32"/>
      <c r="H23" s="32"/>
      <c r="I23" s="32"/>
      <c r="J23" s="32"/>
      <c r="K23" s="32"/>
      <c r="L23" s="32"/>
      <c r="M23" s="32"/>
      <c r="N23" s="32"/>
      <c r="O23" s="32"/>
      <c r="P23" s="301">
        <f>HELOPELTHIS!F23+'BLISTER BLIGHT'!F23</f>
        <v>94.76</v>
      </c>
      <c r="Q23" s="301">
        <f>HELOPELTHIS!J23+'BLISTER BLIGHT'!J23</f>
        <v>81.18</v>
      </c>
      <c r="R23" s="301">
        <f>HELOPELTHIS!N23+'BLISTER BLIGHT'!N23</f>
        <v>42.24</v>
      </c>
      <c r="S23" s="301">
        <f>HELOPELTHIS!R23+'BLISTER BLIGHT'!R23</f>
        <v>0</v>
      </c>
      <c r="T23" s="301">
        <f>HELOPELTHIS!V23+'BLISTER BLIGHT'!V23</f>
        <v>0</v>
      </c>
      <c r="U23" s="301">
        <f t="shared" ref="U23:U25" si="18">P23+Q23+R23+S23+T23+U66</f>
        <v>218.18</v>
      </c>
      <c r="V23" s="319" t="e">
        <f t="shared" si="3"/>
        <v>#DIV/0!</v>
      </c>
    </row>
    <row r="24" hidden="1" spans="2:22">
      <c r="B24" s="274"/>
      <c r="C24" s="36">
        <v>17</v>
      </c>
      <c r="D24" s="37" t="s">
        <v>53</v>
      </c>
      <c r="E24" s="260">
        <v>1431.83</v>
      </c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01">
        <f>HELOPELTHIS!F24+'BLISTER BLIGHT'!F24</f>
        <v>25.27</v>
      </c>
      <c r="Q24" s="301">
        <f>HELOPELTHIS!J24+'BLISTER BLIGHT'!J24</f>
        <v>78.36</v>
      </c>
      <c r="R24" s="301">
        <f>HELOPELTHIS!N24+'BLISTER BLIGHT'!N24</f>
        <v>35.81</v>
      </c>
      <c r="S24" s="301">
        <f>HELOPELTHIS!R24+'BLISTER BLIGHT'!R24</f>
        <v>0</v>
      </c>
      <c r="T24" s="301">
        <f>HELOPELTHIS!V24+'BLISTER BLIGHT'!V24</f>
        <v>0</v>
      </c>
      <c r="U24" s="301">
        <f t="shared" si="18"/>
        <v>139.44</v>
      </c>
      <c r="V24" s="319" t="e">
        <f t="shared" si="3"/>
        <v>#DIV/0!</v>
      </c>
    </row>
    <row r="25" ht="15.75" hidden="1" spans="2:22">
      <c r="B25" s="274"/>
      <c r="C25" s="40">
        <v>18</v>
      </c>
      <c r="D25" s="41" t="s">
        <v>54</v>
      </c>
      <c r="E25" s="275">
        <v>963.15</v>
      </c>
      <c r="F25" s="43"/>
      <c r="G25" s="44"/>
      <c r="H25" s="44"/>
      <c r="I25" s="44"/>
      <c r="J25" s="44"/>
      <c r="K25" s="44"/>
      <c r="L25" s="44"/>
      <c r="M25" s="44"/>
      <c r="N25" s="44"/>
      <c r="O25" s="44"/>
      <c r="P25" s="304">
        <f>HELOPELTHIS!F25+'BLISTER BLIGHT'!F25</f>
        <v>35</v>
      </c>
      <c r="Q25" s="304">
        <f>HELOPELTHIS!J25+'BLISTER BLIGHT'!J25</f>
        <v>12.46</v>
      </c>
      <c r="R25" s="304">
        <f>HELOPELTHIS!N25+'BLISTER BLIGHT'!N25</f>
        <v>13.17</v>
      </c>
      <c r="S25" s="304">
        <f>HELOPELTHIS!R25+'BLISTER BLIGHT'!R25</f>
        <v>0</v>
      </c>
      <c r="T25" s="304">
        <f>HELOPELTHIS!V25+'BLISTER BLIGHT'!V25</f>
        <v>0</v>
      </c>
      <c r="U25" s="304">
        <f t="shared" si="18"/>
        <v>60.63</v>
      </c>
      <c r="V25" s="323" t="e">
        <f t="shared" si="3"/>
        <v>#DIV/0!</v>
      </c>
    </row>
    <row r="26" ht="15.75" hidden="1" spans="2:22">
      <c r="B26" s="267"/>
      <c r="C26" s="46"/>
      <c r="D26" s="47" t="s">
        <v>43</v>
      </c>
      <c r="E26" s="268">
        <f>SUM(E17:E22)</f>
        <v>24312</v>
      </c>
      <c r="F26" s="269">
        <f t="shared" ref="F26:O26" si="19">SUM(F17:F22)</f>
        <v>1999</v>
      </c>
      <c r="G26" s="270">
        <f t="shared" si="19"/>
        <v>972</v>
      </c>
      <c r="H26" s="270">
        <f t="shared" si="19"/>
        <v>1282</v>
      </c>
      <c r="I26" s="270">
        <f t="shared" si="19"/>
        <v>2480</v>
      </c>
      <c r="J26" s="270">
        <f t="shared" si="19"/>
        <v>766</v>
      </c>
      <c r="K26" s="270">
        <f t="shared" si="19"/>
        <v>700</v>
      </c>
      <c r="L26" s="270">
        <f t="shared" si="19"/>
        <v>825</v>
      </c>
      <c r="M26" s="270">
        <f t="shared" si="19"/>
        <v>942</v>
      </c>
      <c r="N26" s="270">
        <f t="shared" si="19"/>
        <v>1353</v>
      </c>
      <c r="O26" s="270">
        <f t="shared" si="19"/>
        <v>1270.44</v>
      </c>
      <c r="P26" s="303">
        <f>HELOPELTHIS!F26+'BLISTER BLIGHT'!F26</f>
        <v>155.03</v>
      </c>
      <c r="Q26" s="303">
        <f>HELOPELTHIS!J26+'BLISTER BLIGHT'!J26</f>
        <v>172</v>
      </c>
      <c r="R26" s="303">
        <f>HELOPELTHIS!N26+'BLISTER BLIGHT'!N26</f>
        <v>91.22</v>
      </c>
      <c r="S26" s="303">
        <f>HELOPELTHIS!R26+'BLISTER BLIGHT'!R26</f>
        <v>0</v>
      </c>
      <c r="T26" s="303">
        <f>HELOPELTHIS!V26+'BLISTER BLIGHT'!V26</f>
        <v>0</v>
      </c>
      <c r="U26" s="303">
        <f t="shared" ref="U26:U44" si="20">P26+Q26+R26+S26+T26+U69</f>
        <v>2085.25</v>
      </c>
      <c r="V26" s="322">
        <f t="shared" si="3"/>
        <v>164.136047353673</v>
      </c>
    </row>
    <row r="27" hidden="1" spans="2:22">
      <c r="B27" s="271" t="s">
        <v>55</v>
      </c>
      <c r="C27" s="253">
        <v>19</v>
      </c>
      <c r="D27" s="254" t="s">
        <v>56</v>
      </c>
      <c r="E27" s="255">
        <v>6156</v>
      </c>
      <c r="F27" s="256">
        <f t="shared" ref="F27:O27" si="21">F70+F113</f>
        <v>1307</v>
      </c>
      <c r="G27" s="74">
        <f t="shared" si="21"/>
        <v>1026</v>
      </c>
      <c r="H27" s="74">
        <f t="shared" si="21"/>
        <v>947</v>
      </c>
      <c r="I27" s="74">
        <f t="shared" si="21"/>
        <v>811</v>
      </c>
      <c r="J27" s="74">
        <f t="shared" si="21"/>
        <v>1049</v>
      </c>
      <c r="K27" s="74">
        <f t="shared" si="21"/>
        <v>783</v>
      </c>
      <c r="L27" s="74">
        <f t="shared" si="21"/>
        <v>601</v>
      </c>
      <c r="M27" s="74">
        <f t="shared" si="21"/>
        <v>822.71</v>
      </c>
      <c r="N27" s="74">
        <f t="shared" si="21"/>
        <v>660.45</v>
      </c>
      <c r="O27" s="74">
        <f t="shared" si="21"/>
        <v>406.34</v>
      </c>
      <c r="P27" s="300">
        <f>HELOPELTHIS!F27+'BLISTER BLIGHT'!F27</f>
        <v>0</v>
      </c>
      <c r="Q27" s="300">
        <f>HELOPELTHIS!J27+'BLISTER BLIGHT'!J27</f>
        <v>0</v>
      </c>
      <c r="R27" s="300">
        <f>HELOPELTHIS!N27+'BLISTER BLIGHT'!N27</f>
        <v>0</v>
      </c>
      <c r="S27" s="300">
        <f>HELOPELTHIS!R27+'BLISTER BLIGHT'!R27</f>
        <v>0</v>
      </c>
      <c r="T27" s="300">
        <f>HELOPELTHIS!V27+'BLISTER BLIGHT'!V27</f>
        <v>0</v>
      </c>
      <c r="U27" s="300">
        <f t="shared" si="20"/>
        <v>313</v>
      </c>
      <c r="V27" s="318">
        <f t="shared" si="3"/>
        <v>77.0290889402963</v>
      </c>
    </row>
    <row r="28" hidden="1" spans="2:22">
      <c r="B28" s="272"/>
      <c r="C28" s="28">
        <v>20</v>
      </c>
      <c r="D28" s="29" t="s">
        <v>59</v>
      </c>
      <c r="E28" s="258">
        <v>3621</v>
      </c>
      <c r="F28" s="31">
        <f t="shared" ref="F28:O28" si="22">F71+F114</f>
        <v>31</v>
      </c>
      <c r="G28" s="32">
        <f t="shared" si="22"/>
        <v>0.05</v>
      </c>
      <c r="H28" s="32">
        <f t="shared" si="22"/>
        <v>7.18</v>
      </c>
      <c r="I28" s="32">
        <f t="shared" si="22"/>
        <v>663</v>
      </c>
      <c r="J28" s="32">
        <f t="shared" si="22"/>
        <v>616</v>
      </c>
      <c r="K28" s="32">
        <f t="shared" si="22"/>
        <v>586</v>
      </c>
      <c r="L28" s="32">
        <f t="shared" si="22"/>
        <v>291.5</v>
      </c>
      <c r="M28" s="32">
        <f t="shared" si="22"/>
        <v>32</v>
      </c>
      <c r="N28" s="32">
        <f t="shared" si="22"/>
        <v>655</v>
      </c>
      <c r="O28" s="32">
        <f t="shared" si="22"/>
        <v>184</v>
      </c>
      <c r="P28" s="301">
        <f>HELOPELTHIS!F28+'BLISTER BLIGHT'!F28</f>
        <v>0</v>
      </c>
      <c r="Q28" s="301">
        <f>HELOPELTHIS!J28+'BLISTER BLIGHT'!J28</f>
        <v>0</v>
      </c>
      <c r="R28" s="301">
        <f>HELOPELTHIS!N28+'BLISTER BLIGHT'!N28</f>
        <v>0</v>
      </c>
      <c r="S28" s="301">
        <f>HELOPELTHIS!R28+'BLISTER BLIGHT'!R28</f>
        <v>0</v>
      </c>
      <c r="T28" s="301">
        <f>HELOPELTHIS!V28+'BLISTER BLIGHT'!V28</f>
        <v>0</v>
      </c>
      <c r="U28" s="301">
        <f t="shared" si="20"/>
        <v>15</v>
      </c>
      <c r="V28" s="319">
        <f t="shared" si="3"/>
        <v>8.15217391304348</v>
      </c>
    </row>
    <row r="29" hidden="1" spans="2:22">
      <c r="B29" s="272"/>
      <c r="C29" s="33">
        <v>21</v>
      </c>
      <c r="D29" s="34" t="s">
        <v>61</v>
      </c>
      <c r="E29" s="259">
        <v>5972</v>
      </c>
      <c r="F29" s="31">
        <f t="shared" ref="F29:O29" si="23">F72+F115</f>
        <v>215</v>
      </c>
      <c r="G29" s="32">
        <f t="shared" si="23"/>
        <v>41.2</v>
      </c>
      <c r="H29" s="32">
        <f t="shared" si="23"/>
        <v>75</v>
      </c>
      <c r="I29" s="32">
        <f t="shared" si="23"/>
        <v>0</v>
      </c>
      <c r="J29" s="32">
        <f t="shared" si="23"/>
        <v>15</v>
      </c>
      <c r="K29" s="32">
        <f t="shared" si="23"/>
        <v>0</v>
      </c>
      <c r="L29" s="32">
        <f t="shared" si="23"/>
        <v>0</v>
      </c>
      <c r="M29" s="32">
        <f t="shared" si="23"/>
        <v>26</v>
      </c>
      <c r="N29" s="32">
        <f t="shared" si="23"/>
        <v>180</v>
      </c>
      <c r="O29" s="32">
        <f t="shared" si="23"/>
        <v>623</v>
      </c>
      <c r="P29" s="301">
        <f>HELOPELTHIS!F29+'BLISTER BLIGHT'!F29</f>
        <v>0</v>
      </c>
      <c r="Q29" s="301">
        <f>HELOPELTHIS!J29+'BLISTER BLIGHT'!J29</f>
        <v>0</v>
      </c>
      <c r="R29" s="301">
        <f>HELOPELTHIS!N29+'BLISTER BLIGHT'!N29</f>
        <v>0</v>
      </c>
      <c r="S29" s="301">
        <f>HELOPELTHIS!R29+'BLISTER BLIGHT'!R29</f>
        <v>0</v>
      </c>
      <c r="T29" s="301">
        <f>HELOPELTHIS!V29+'BLISTER BLIGHT'!V29</f>
        <v>0</v>
      </c>
      <c r="U29" s="301">
        <f t="shared" si="20"/>
        <v>717</v>
      </c>
      <c r="V29" s="320">
        <f t="shared" si="3"/>
        <v>115.088282504013</v>
      </c>
    </row>
    <row r="30" hidden="1" spans="2:22">
      <c r="B30" s="272"/>
      <c r="C30" s="36">
        <v>22</v>
      </c>
      <c r="D30" s="37" t="s">
        <v>63</v>
      </c>
      <c r="E30" s="260">
        <v>3937</v>
      </c>
      <c r="F30" s="31">
        <f t="shared" ref="F30:O30" si="24">F73+F116</f>
        <v>106</v>
      </c>
      <c r="G30" s="32">
        <f t="shared" si="24"/>
        <v>275</v>
      </c>
      <c r="H30" s="32">
        <f t="shared" si="24"/>
        <v>281</v>
      </c>
      <c r="I30" s="32">
        <f t="shared" si="24"/>
        <v>20</v>
      </c>
      <c r="J30" s="32">
        <f t="shared" si="24"/>
        <v>146</v>
      </c>
      <c r="K30" s="32">
        <f t="shared" si="24"/>
        <v>60</v>
      </c>
      <c r="L30" s="32">
        <f t="shared" si="24"/>
        <v>189</v>
      </c>
      <c r="M30" s="32">
        <f t="shared" si="24"/>
        <v>0</v>
      </c>
      <c r="N30" s="32">
        <f t="shared" si="24"/>
        <v>45</v>
      </c>
      <c r="O30" s="32">
        <f t="shared" si="24"/>
        <v>730</v>
      </c>
      <c r="P30" s="301">
        <f>HELOPELTHIS!F30+'BLISTER BLIGHT'!F30</f>
        <v>0</v>
      </c>
      <c r="Q30" s="301">
        <f>HELOPELTHIS!J30+'BLISTER BLIGHT'!J30</f>
        <v>0</v>
      </c>
      <c r="R30" s="301">
        <f>HELOPELTHIS!N30+'BLISTER BLIGHT'!N30</f>
        <v>0</v>
      </c>
      <c r="S30" s="301">
        <f>HELOPELTHIS!R30+'BLISTER BLIGHT'!R30</f>
        <v>0</v>
      </c>
      <c r="T30" s="301">
        <f>HELOPELTHIS!V30+'BLISTER BLIGHT'!V30</f>
        <v>0</v>
      </c>
      <c r="U30" s="301">
        <f t="shared" si="20"/>
        <v>661</v>
      </c>
      <c r="V30" s="319">
        <f t="shared" si="3"/>
        <v>90.5479452054795</v>
      </c>
    </row>
    <row r="31" hidden="1" spans="2:22">
      <c r="B31" s="273"/>
      <c r="C31" s="36">
        <v>24</v>
      </c>
      <c r="D31" s="37" t="s">
        <v>64</v>
      </c>
      <c r="E31" s="260">
        <v>5658.93</v>
      </c>
      <c r="F31" s="31">
        <f t="shared" ref="F31:O31" si="25">F74+F117</f>
        <v>0</v>
      </c>
      <c r="G31" s="32">
        <f t="shared" si="25"/>
        <v>0</v>
      </c>
      <c r="H31" s="32">
        <f t="shared" si="25"/>
        <v>0</v>
      </c>
      <c r="I31" s="32">
        <f t="shared" si="25"/>
        <v>0</v>
      </c>
      <c r="J31" s="32">
        <f t="shared" si="25"/>
        <v>0</v>
      </c>
      <c r="K31" s="32">
        <f t="shared" si="25"/>
        <v>0</v>
      </c>
      <c r="L31" s="32">
        <f t="shared" si="25"/>
        <v>0</v>
      </c>
      <c r="M31" s="32">
        <f t="shared" si="25"/>
        <v>0</v>
      </c>
      <c r="N31" s="32">
        <f t="shared" si="25"/>
        <v>0</v>
      </c>
      <c r="O31" s="32">
        <f t="shared" si="25"/>
        <v>112</v>
      </c>
      <c r="P31" s="301">
        <f>HELOPELTHIS!F31+'BLISTER BLIGHT'!F31</f>
        <v>0</v>
      </c>
      <c r="Q31" s="301">
        <f>HELOPELTHIS!J31+'BLISTER BLIGHT'!J31</f>
        <v>0</v>
      </c>
      <c r="R31" s="301">
        <f>HELOPELTHIS!N31+'BLISTER BLIGHT'!N31</f>
        <v>0</v>
      </c>
      <c r="S31" s="301">
        <f>HELOPELTHIS!R31+'BLISTER BLIGHT'!R31</f>
        <v>0</v>
      </c>
      <c r="T31" s="301">
        <f>HELOPELTHIS!V31+'BLISTER BLIGHT'!V31</f>
        <v>0</v>
      </c>
      <c r="U31" s="301">
        <f t="shared" si="20"/>
        <v>0</v>
      </c>
      <c r="V31" s="319">
        <f t="shared" si="3"/>
        <v>0</v>
      </c>
    </row>
    <row r="32" hidden="1" spans="2:22">
      <c r="B32" s="274"/>
      <c r="C32" s="36">
        <v>25</v>
      </c>
      <c r="D32" s="37" t="s">
        <v>65</v>
      </c>
      <c r="E32" s="260">
        <v>3953</v>
      </c>
      <c r="F32" s="31">
        <f t="shared" ref="F32:O32" si="26">F75+F118</f>
        <v>0</v>
      </c>
      <c r="G32" s="32">
        <f t="shared" si="26"/>
        <v>0</v>
      </c>
      <c r="H32" s="32">
        <f t="shared" si="26"/>
        <v>0</v>
      </c>
      <c r="I32" s="32">
        <f t="shared" si="26"/>
        <v>0</v>
      </c>
      <c r="J32" s="32">
        <f t="shared" si="26"/>
        <v>0</v>
      </c>
      <c r="K32" s="32">
        <f t="shared" si="26"/>
        <v>0</v>
      </c>
      <c r="L32" s="32">
        <f t="shared" si="26"/>
        <v>0</v>
      </c>
      <c r="M32" s="32">
        <f t="shared" si="26"/>
        <v>0</v>
      </c>
      <c r="N32" s="32">
        <f t="shared" si="26"/>
        <v>0</v>
      </c>
      <c r="O32" s="32">
        <f t="shared" si="26"/>
        <v>0</v>
      </c>
      <c r="P32" s="301">
        <f>HELOPELTHIS!F32+'BLISTER BLIGHT'!F32</f>
        <v>0</v>
      </c>
      <c r="Q32" s="301">
        <f>HELOPELTHIS!J32+'BLISTER BLIGHT'!J32</f>
        <v>0</v>
      </c>
      <c r="R32" s="301">
        <f>HELOPELTHIS!N32+'BLISTER BLIGHT'!N32</f>
        <v>0</v>
      </c>
      <c r="S32" s="301">
        <f>HELOPELTHIS!R32+'BLISTER BLIGHT'!R32</f>
        <v>0</v>
      </c>
      <c r="T32" s="301">
        <f>HELOPELTHIS!V32+'BLISTER BLIGHT'!V32</f>
        <v>0</v>
      </c>
      <c r="U32" s="301">
        <f t="shared" si="20"/>
        <v>0</v>
      </c>
      <c r="V32" s="319">
        <f t="shared" si="3"/>
        <v>0</v>
      </c>
    </row>
    <row r="33" hidden="1" spans="2:22">
      <c r="B33" s="274"/>
      <c r="C33" s="36">
        <v>26</v>
      </c>
      <c r="D33" s="37" t="s">
        <v>67</v>
      </c>
      <c r="E33" s="260">
        <v>5426</v>
      </c>
      <c r="F33" s="31">
        <f t="shared" ref="F33:O33" si="27">F76+F119</f>
        <v>0</v>
      </c>
      <c r="G33" s="32">
        <f t="shared" si="27"/>
        <v>0</v>
      </c>
      <c r="H33" s="32">
        <f t="shared" si="27"/>
        <v>0</v>
      </c>
      <c r="I33" s="32">
        <f t="shared" si="27"/>
        <v>0</v>
      </c>
      <c r="J33" s="32">
        <f t="shared" si="27"/>
        <v>0</v>
      </c>
      <c r="K33" s="32">
        <f t="shared" si="27"/>
        <v>0</v>
      </c>
      <c r="L33" s="32">
        <f t="shared" si="27"/>
        <v>0</v>
      </c>
      <c r="M33" s="32">
        <f t="shared" si="27"/>
        <v>0</v>
      </c>
      <c r="N33" s="32">
        <f t="shared" si="27"/>
        <v>0</v>
      </c>
      <c r="O33" s="32">
        <f t="shared" si="27"/>
        <v>0</v>
      </c>
      <c r="P33" s="301">
        <f>HELOPELTHIS!F33+'BLISTER BLIGHT'!F33</f>
        <v>0</v>
      </c>
      <c r="Q33" s="301">
        <f>HELOPELTHIS!J33+'BLISTER BLIGHT'!J33</f>
        <v>0</v>
      </c>
      <c r="R33" s="301">
        <f>HELOPELTHIS!N33+'BLISTER BLIGHT'!N33</f>
        <v>0</v>
      </c>
      <c r="S33" s="301">
        <f>HELOPELTHIS!R33+'BLISTER BLIGHT'!R33</f>
        <v>0</v>
      </c>
      <c r="T33" s="301">
        <f>HELOPELTHIS!V33+'BLISTER BLIGHT'!V33</f>
        <v>0</v>
      </c>
      <c r="U33" s="301">
        <f t="shared" si="20"/>
        <v>0</v>
      </c>
      <c r="V33" s="319">
        <f t="shared" si="3"/>
        <v>0</v>
      </c>
    </row>
    <row r="34" ht="15.75" hidden="1" spans="2:22">
      <c r="B34" s="274"/>
      <c r="C34" s="262">
        <v>27</v>
      </c>
      <c r="D34" s="263" t="s">
        <v>69</v>
      </c>
      <c r="E34" s="264">
        <v>4474</v>
      </c>
      <c r="F34" s="265">
        <f t="shared" ref="F34:O34" si="28">F77+F120</f>
        <v>0</v>
      </c>
      <c r="G34" s="266">
        <f t="shared" si="28"/>
        <v>0</v>
      </c>
      <c r="H34" s="266">
        <f t="shared" si="28"/>
        <v>0</v>
      </c>
      <c r="I34" s="266">
        <f t="shared" si="28"/>
        <v>0</v>
      </c>
      <c r="J34" s="266">
        <f t="shared" si="28"/>
        <v>0</v>
      </c>
      <c r="K34" s="266">
        <f t="shared" si="28"/>
        <v>0</v>
      </c>
      <c r="L34" s="266">
        <f t="shared" si="28"/>
        <v>0</v>
      </c>
      <c r="M34" s="266">
        <f t="shared" si="28"/>
        <v>0</v>
      </c>
      <c r="N34" s="266">
        <f t="shared" si="28"/>
        <v>0</v>
      </c>
      <c r="O34" s="266">
        <f t="shared" si="28"/>
        <v>0</v>
      </c>
      <c r="P34" s="302">
        <f>HELOPELTHIS!F34+'BLISTER BLIGHT'!F34</f>
        <v>0</v>
      </c>
      <c r="Q34" s="302">
        <f>HELOPELTHIS!J34+'BLISTER BLIGHT'!J34</f>
        <v>0</v>
      </c>
      <c r="R34" s="302">
        <f>HELOPELTHIS!N34+'BLISTER BLIGHT'!N34</f>
        <v>0</v>
      </c>
      <c r="S34" s="302">
        <f>HELOPELTHIS!R34+'BLISTER BLIGHT'!R34</f>
        <v>0</v>
      </c>
      <c r="T34" s="302">
        <f>HELOPELTHIS!V34+'BLISTER BLIGHT'!V34</f>
        <v>0</v>
      </c>
      <c r="U34" s="302">
        <f t="shared" si="20"/>
        <v>0</v>
      </c>
      <c r="V34" s="321">
        <f t="shared" si="3"/>
        <v>0</v>
      </c>
    </row>
    <row r="35" ht="15.75" hidden="1" spans="2:22">
      <c r="B35" s="267"/>
      <c r="C35" s="46"/>
      <c r="D35" s="47" t="s">
        <v>43</v>
      </c>
      <c r="E35" s="268">
        <f>SUM(E27:E34)</f>
        <v>39197.93</v>
      </c>
      <c r="F35" s="269">
        <f t="shared" ref="F35:O35" si="29">SUM(F27:F34)</f>
        <v>1659</v>
      </c>
      <c r="G35" s="270">
        <f t="shared" si="29"/>
        <v>1342.25</v>
      </c>
      <c r="H35" s="270">
        <f t="shared" si="29"/>
        <v>1310.18</v>
      </c>
      <c r="I35" s="270">
        <f t="shared" si="29"/>
        <v>1494</v>
      </c>
      <c r="J35" s="270">
        <f t="shared" si="29"/>
        <v>1826</v>
      </c>
      <c r="K35" s="270">
        <f t="shared" si="29"/>
        <v>1429</v>
      </c>
      <c r="L35" s="270">
        <f t="shared" si="29"/>
        <v>1081.5</v>
      </c>
      <c r="M35" s="270">
        <f t="shared" si="29"/>
        <v>880.71</v>
      </c>
      <c r="N35" s="270">
        <f t="shared" si="29"/>
        <v>1540.45</v>
      </c>
      <c r="O35" s="270">
        <f t="shared" si="29"/>
        <v>2055.34</v>
      </c>
      <c r="P35" s="303">
        <f>HELOPELTHIS!F35+'BLISTER BLIGHT'!F35</f>
        <v>0</v>
      </c>
      <c r="Q35" s="303">
        <f>HELOPELTHIS!J35+'BLISTER BLIGHT'!J35</f>
        <v>0</v>
      </c>
      <c r="R35" s="303">
        <f>HELOPELTHIS!N35+'BLISTER BLIGHT'!N35</f>
        <v>0</v>
      </c>
      <c r="S35" s="303">
        <f>HELOPELTHIS!R35+'BLISTER BLIGHT'!R35</f>
        <v>0</v>
      </c>
      <c r="T35" s="303">
        <f>HELOPELTHIS!V35+'BLISTER BLIGHT'!V35</f>
        <v>0</v>
      </c>
      <c r="U35" s="303">
        <f t="shared" si="20"/>
        <v>1706</v>
      </c>
      <c r="V35" s="322">
        <f t="shared" si="3"/>
        <v>83.0032987242986</v>
      </c>
    </row>
    <row r="36" hidden="1" spans="2:22">
      <c r="B36" s="252" t="s">
        <v>70</v>
      </c>
      <c r="C36" s="253">
        <v>28</v>
      </c>
      <c r="D36" s="254" t="s">
        <v>71</v>
      </c>
      <c r="E36" s="255">
        <v>6421</v>
      </c>
      <c r="F36" s="256">
        <f t="shared" ref="F36:O36" si="30">F79+F122</f>
        <v>100</v>
      </c>
      <c r="G36" s="74">
        <f t="shared" si="30"/>
        <v>0</v>
      </c>
      <c r="H36" s="74">
        <f t="shared" si="30"/>
        <v>15</v>
      </c>
      <c r="I36" s="74">
        <f t="shared" si="30"/>
        <v>0</v>
      </c>
      <c r="J36" s="74">
        <f t="shared" si="30"/>
        <v>39</v>
      </c>
      <c r="K36" s="74">
        <f t="shared" si="30"/>
        <v>0</v>
      </c>
      <c r="L36" s="74">
        <f t="shared" si="30"/>
        <v>0</v>
      </c>
      <c r="M36" s="74">
        <f t="shared" si="30"/>
        <v>0</v>
      </c>
      <c r="N36" s="74">
        <f t="shared" si="30"/>
        <v>0</v>
      </c>
      <c r="O36" s="74">
        <f t="shared" si="30"/>
        <v>0</v>
      </c>
      <c r="P36" s="300">
        <f>HELOPELTHIS!F36+'BLISTER BLIGHT'!F36</f>
        <v>0</v>
      </c>
      <c r="Q36" s="300">
        <f>HELOPELTHIS!J36+'BLISTER BLIGHT'!J36</f>
        <v>0</v>
      </c>
      <c r="R36" s="300">
        <f>HELOPELTHIS!N36+'BLISTER BLIGHT'!N36</f>
        <v>0</v>
      </c>
      <c r="S36" s="300">
        <f>HELOPELTHIS!R36+'BLISTER BLIGHT'!R36</f>
        <v>0</v>
      </c>
      <c r="T36" s="300">
        <f>HELOPELTHIS!V36+'BLISTER BLIGHT'!V36</f>
        <v>0</v>
      </c>
      <c r="U36" s="300">
        <f t="shared" si="20"/>
        <v>0</v>
      </c>
      <c r="V36" s="318">
        <f t="shared" si="3"/>
        <v>0</v>
      </c>
    </row>
    <row r="37" hidden="1" spans="2:22">
      <c r="B37" s="276"/>
      <c r="C37" s="36">
        <v>29</v>
      </c>
      <c r="D37" s="37" t="s">
        <v>72</v>
      </c>
      <c r="E37" s="260">
        <v>3276</v>
      </c>
      <c r="F37" s="31">
        <f t="shared" ref="F37:O37" si="31">F80+F123</f>
        <v>297</v>
      </c>
      <c r="G37" s="32">
        <f t="shared" si="31"/>
        <v>42</v>
      </c>
      <c r="H37" s="32">
        <f t="shared" si="31"/>
        <v>137</v>
      </c>
      <c r="I37" s="32">
        <f t="shared" si="31"/>
        <v>0</v>
      </c>
      <c r="J37" s="32">
        <f t="shared" si="31"/>
        <v>87</v>
      </c>
      <c r="K37" s="32">
        <f t="shared" si="31"/>
        <v>60</v>
      </c>
      <c r="L37" s="32">
        <f t="shared" si="31"/>
        <v>66</v>
      </c>
      <c r="M37" s="32">
        <f t="shared" si="31"/>
        <v>0</v>
      </c>
      <c r="N37" s="32">
        <f t="shared" si="31"/>
        <v>0</v>
      </c>
      <c r="O37" s="32">
        <f t="shared" si="31"/>
        <v>29</v>
      </c>
      <c r="P37" s="301">
        <f>HELOPELTHIS!F37+'BLISTER BLIGHT'!F37</f>
        <v>0</v>
      </c>
      <c r="Q37" s="301">
        <f>HELOPELTHIS!J37+'BLISTER BLIGHT'!J37</f>
        <v>0</v>
      </c>
      <c r="R37" s="301">
        <f>HELOPELTHIS!N37+'BLISTER BLIGHT'!N37</f>
        <v>0</v>
      </c>
      <c r="S37" s="301">
        <f>HELOPELTHIS!R37+'BLISTER BLIGHT'!R37</f>
        <v>0</v>
      </c>
      <c r="T37" s="301">
        <f>HELOPELTHIS!V37+'BLISTER BLIGHT'!V37</f>
        <v>0</v>
      </c>
      <c r="U37" s="301">
        <f t="shared" si="20"/>
        <v>388</v>
      </c>
      <c r="V37" s="324">
        <f t="shared" si="3"/>
        <v>1337.93103448276</v>
      </c>
    </row>
    <row r="38" hidden="1" spans="2:22">
      <c r="B38" s="276"/>
      <c r="C38" s="36">
        <v>30</v>
      </c>
      <c r="D38" s="37" t="s">
        <v>73</v>
      </c>
      <c r="E38" s="260">
        <v>4222</v>
      </c>
      <c r="F38" s="31">
        <f t="shared" ref="F38:O38" si="32">F81+F124</f>
        <v>0</v>
      </c>
      <c r="G38" s="32">
        <f t="shared" si="32"/>
        <v>0</v>
      </c>
      <c r="H38" s="32">
        <f t="shared" si="32"/>
        <v>0</v>
      </c>
      <c r="I38" s="32">
        <f t="shared" si="32"/>
        <v>0</v>
      </c>
      <c r="J38" s="32">
        <f t="shared" si="32"/>
        <v>0</v>
      </c>
      <c r="K38" s="32">
        <f t="shared" si="32"/>
        <v>0</v>
      </c>
      <c r="L38" s="32">
        <f t="shared" si="32"/>
        <v>0</v>
      </c>
      <c r="M38" s="32">
        <f t="shared" si="32"/>
        <v>0</v>
      </c>
      <c r="N38" s="32">
        <f t="shared" si="32"/>
        <v>0</v>
      </c>
      <c r="O38" s="32">
        <f t="shared" si="32"/>
        <v>0</v>
      </c>
      <c r="P38" s="301">
        <f>HELOPELTHIS!F38+'BLISTER BLIGHT'!F38</f>
        <v>0</v>
      </c>
      <c r="Q38" s="301">
        <f>HELOPELTHIS!J38+'BLISTER BLIGHT'!J38</f>
        <v>0</v>
      </c>
      <c r="R38" s="301">
        <f>HELOPELTHIS!N38+'BLISTER BLIGHT'!N38</f>
        <v>0</v>
      </c>
      <c r="S38" s="301">
        <f>HELOPELTHIS!R38+'BLISTER BLIGHT'!R38</f>
        <v>0</v>
      </c>
      <c r="T38" s="301">
        <f>HELOPELTHIS!V38+'BLISTER BLIGHT'!V38</f>
        <v>0</v>
      </c>
      <c r="U38" s="301">
        <f t="shared" si="20"/>
        <v>0</v>
      </c>
      <c r="V38" s="319">
        <f t="shared" si="3"/>
        <v>0</v>
      </c>
    </row>
    <row r="39" hidden="1" spans="2:22">
      <c r="B39" s="276"/>
      <c r="C39" s="36">
        <v>31</v>
      </c>
      <c r="D39" s="37" t="s">
        <v>74</v>
      </c>
      <c r="E39" s="260">
        <v>3023</v>
      </c>
      <c r="F39" s="31">
        <f t="shared" ref="F39:O39" si="33">F82+F125</f>
        <v>0</v>
      </c>
      <c r="G39" s="32">
        <f t="shared" si="33"/>
        <v>0</v>
      </c>
      <c r="H39" s="32">
        <f t="shared" si="33"/>
        <v>0</v>
      </c>
      <c r="I39" s="32">
        <f t="shared" si="33"/>
        <v>0</v>
      </c>
      <c r="J39" s="32">
        <f t="shared" si="33"/>
        <v>0</v>
      </c>
      <c r="K39" s="32">
        <f t="shared" si="33"/>
        <v>0</v>
      </c>
      <c r="L39" s="32">
        <f t="shared" si="33"/>
        <v>0</v>
      </c>
      <c r="M39" s="32">
        <f t="shared" si="33"/>
        <v>0</v>
      </c>
      <c r="N39" s="32">
        <f t="shared" si="33"/>
        <v>36</v>
      </c>
      <c r="O39" s="32">
        <f t="shared" si="33"/>
        <v>0</v>
      </c>
      <c r="P39" s="301">
        <f>HELOPELTHIS!F39+'BLISTER BLIGHT'!F39</f>
        <v>0</v>
      </c>
      <c r="Q39" s="301">
        <f>HELOPELTHIS!J39+'BLISTER BLIGHT'!J39</f>
        <v>0</v>
      </c>
      <c r="R39" s="301">
        <f>HELOPELTHIS!N39+'BLISTER BLIGHT'!N39</f>
        <v>0</v>
      </c>
      <c r="S39" s="301">
        <f>HELOPELTHIS!R39+'BLISTER BLIGHT'!R39</f>
        <v>0</v>
      </c>
      <c r="T39" s="301">
        <f>HELOPELTHIS!V39+'BLISTER BLIGHT'!V39</f>
        <v>0</v>
      </c>
      <c r="U39" s="301">
        <f t="shared" si="20"/>
        <v>50</v>
      </c>
      <c r="V39" s="325" t="e">
        <f t="shared" si="3"/>
        <v>#DIV/0!</v>
      </c>
    </row>
    <row r="40" hidden="1" spans="2:22">
      <c r="B40" s="276"/>
      <c r="C40" s="36">
        <v>32</v>
      </c>
      <c r="D40" s="37" t="s">
        <v>75</v>
      </c>
      <c r="E40" s="260">
        <v>3955</v>
      </c>
      <c r="F40" s="31">
        <f t="shared" ref="F40:O40" si="34">F83+F126</f>
        <v>0</v>
      </c>
      <c r="G40" s="32">
        <f t="shared" si="34"/>
        <v>376</v>
      </c>
      <c r="H40" s="32">
        <f t="shared" si="34"/>
        <v>58</v>
      </c>
      <c r="I40" s="32">
        <f t="shared" si="34"/>
        <v>0</v>
      </c>
      <c r="J40" s="32">
        <f t="shared" si="34"/>
        <v>0</v>
      </c>
      <c r="K40" s="32">
        <f t="shared" si="34"/>
        <v>0</v>
      </c>
      <c r="L40" s="32">
        <f t="shared" si="34"/>
        <v>0</v>
      </c>
      <c r="M40" s="32">
        <f t="shared" si="34"/>
        <v>0</v>
      </c>
      <c r="N40" s="32">
        <f t="shared" si="34"/>
        <v>0</v>
      </c>
      <c r="O40" s="32">
        <f t="shared" si="34"/>
        <v>0</v>
      </c>
      <c r="P40" s="301">
        <f>HELOPELTHIS!F40+'BLISTER BLIGHT'!F40</f>
        <v>0</v>
      </c>
      <c r="Q40" s="301">
        <f>HELOPELTHIS!J40+'BLISTER BLIGHT'!J40</f>
        <v>0</v>
      </c>
      <c r="R40" s="301">
        <f>HELOPELTHIS!N40+'BLISTER BLIGHT'!N40</f>
        <v>0</v>
      </c>
      <c r="S40" s="301">
        <f>HELOPELTHIS!R40+'BLISTER BLIGHT'!R40</f>
        <v>0</v>
      </c>
      <c r="T40" s="301">
        <f>HELOPELTHIS!V40+'BLISTER BLIGHT'!V40</f>
        <v>0</v>
      </c>
      <c r="U40" s="301">
        <f t="shared" si="20"/>
        <v>0</v>
      </c>
      <c r="V40" s="319">
        <f t="shared" si="3"/>
        <v>0</v>
      </c>
    </row>
    <row r="41" hidden="1" spans="2:22">
      <c r="B41" s="276"/>
      <c r="C41" s="36">
        <v>33</v>
      </c>
      <c r="D41" s="37" t="s">
        <v>76</v>
      </c>
      <c r="E41" s="260">
        <v>3342</v>
      </c>
      <c r="F41" s="31">
        <f t="shared" ref="F41:O41" si="35">F84+F127</f>
        <v>516</v>
      </c>
      <c r="G41" s="32">
        <f t="shared" si="35"/>
        <v>1134</v>
      </c>
      <c r="H41" s="32">
        <f t="shared" si="35"/>
        <v>174</v>
      </c>
      <c r="I41" s="32">
        <f t="shared" si="35"/>
        <v>0</v>
      </c>
      <c r="J41" s="32">
        <f t="shared" si="35"/>
        <v>0</v>
      </c>
      <c r="K41" s="32">
        <f t="shared" si="35"/>
        <v>0</v>
      </c>
      <c r="L41" s="32">
        <f t="shared" si="35"/>
        <v>371</v>
      </c>
      <c r="M41" s="32">
        <f t="shared" si="35"/>
        <v>0</v>
      </c>
      <c r="N41" s="32">
        <f t="shared" si="35"/>
        <v>0</v>
      </c>
      <c r="O41" s="32">
        <f t="shared" si="35"/>
        <v>0</v>
      </c>
      <c r="P41" s="301">
        <f>HELOPELTHIS!F41+'BLISTER BLIGHT'!F41</f>
        <v>0</v>
      </c>
      <c r="Q41" s="301">
        <f>HELOPELTHIS!J41+'BLISTER BLIGHT'!J41</f>
        <v>0</v>
      </c>
      <c r="R41" s="301">
        <f>HELOPELTHIS!N41+'BLISTER BLIGHT'!N41</f>
        <v>0</v>
      </c>
      <c r="S41" s="301">
        <f>HELOPELTHIS!R41+'BLISTER BLIGHT'!R41</f>
        <v>0</v>
      </c>
      <c r="T41" s="301">
        <f>HELOPELTHIS!V41+'BLISTER BLIGHT'!V41</f>
        <v>0</v>
      </c>
      <c r="U41" s="301">
        <f t="shared" si="20"/>
        <v>0</v>
      </c>
      <c r="V41" s="319">
        <f t="shared" si="3"/>
        <v>0</v>
      </c>
    </row>
    <row r="42" ht="15.75" hidden="1" spans="2:22">
      <c r="B42" s="277"/>
      <c r="C42" s="262">
        <v>34</v>
      </c>
      <c r="D42" s="263" t="s">
        <v>77</v>
      </c>
      <c r="E42" s="264">
        <v>5716</v>
      </c>
      <c r="F42" s="265">
        <f t="shared" ref="F42:O42" si="36">F85+F128</f>
        <v>0</v>
      </c>
      <c r="G42" s="266">
        <f t="shared" si="36"/>
        <v>0</v>
      </c>
      <c r="H42" s="266">
        <f t="shared" si="36"/>
        <v>0</v>
      </c>
      <c r="I42" s="266">
        <f t="shared" si="36"/>
        <v>1153</v>
      </c>
      <c r="J42" s="266">
        <f t="shared" si="36"/>
        <v>174</v>
      </c>
      <c r="K42" s="266">
        <f t="shared" si="36"/>
        <v>0</v>
      </c>
      <c r="L42" s="266">
        <f t="shared" si="36"/>
        <v>0</v>
      </c>
      <c r="M42" s="266">
        <f t="shared" si="36"/>
        <v>0</v>
      </c>
      <c r="N42" s="266">
        <f t="shared" si="36"/>
        <v>0</v>
      </c>
      <c r="O42" s="266">
        <f t="shared" si="36"/>
        <v>0</v>
      </c>
      <c r="P42" s="302">
        <f>HELOPELTHIS!F42+'BLISTER BLIGHT'!F42</f>
        <v>0</v>
      </c>
      <c r="Q42" s="302">
        <f>HELOPELTHIS!J42+'BLISTER BLIGHT'!J42</f>
        <v>0</v>
      </c>
      <c r="R42" s="302">
        <f>HELOPELTHIS!N42+'BLISTER BLIGHT'!N42</f>
        <v>0</v>
      </c>
      <c r="S42" s="302">
        <f>HELOPELTHIS!R42+'BLISTER BLIGHT'!R42</f>
        <v>0</v>
      </c>
      <c r="T42" s="302">
        <f>HELOPELTHIS!V42+'BLISTER BLIGHT'!V42</f>
        <v>0</v>
      </c>
      <c r="U42" s="302">
        <f t="shared" si="20"/>
        <v>0</v>
      </c>
      <c r="V42" s="321">
        <f t="shared" si="3"/>
        <v>0</v>
      </c>
    </row>
    <row r="43" ht="15.75" hidden="1" spans="2:22">
      <c r="B43" s="267"/>
      <c r="C43" s="46"/>
      <c r="D43" s="47" t="s">
        <v>43</v>
      </c>
      <c r="E43" s="268">
        <f>SUM(E36:E42)</f>
        <v>29955</v>
      </c>
      <c r="F43" s="269">
        <f t="shared" ref="F43:O43" si="37">SUM(F36:F42)</f>
        <v>913</v>
      </c>
      <c r="G43" s="270">
        <f t="shared" si="37"/>
        <v>1552</v>
      </c>
      <c r="H43" s="270">
        <f t="shared" si="37"/>
        <v>384</v>
      </c>
      <c r="I43" s="270">
        <f t="shared" si="37"/>
        <v>1153</v>
      </c>
      <c r="J43" s="270">
        <f t="shared" si="37"/>
        <v>300</v>
      </c>
      <c r="K43" s="270">
        <f t="shared" si="37"/>
        <v>60</v>
      </c>
      <c r="L43" s="270">
        <f t="shared" si="37"/>
        <v>437</v>
      </c>
      <c r="M43" s="270">
        <f t="shared" si="37"/>
        <v>0</v>
      </c>
      <c r="N43" s="270">
        <f t="shared" si="37"/>
        <v>36</v>
      </c>
      <c r="O43" s="270">
        <f t="shared" si="37"/>
        <v>29</v>
      </c>
      <c r="P43" s="303">
        <f>HELOPELTHIS!F43+'BLISTER BLIGHT'!F43</f>
        <v>0</v>
      </c>
      <c r="Q43" s="303">
        <f>HELOPELTHIS!J43+'BLISTER BLIGHT'!J43</f>
        <v>0</v>
      </c>
      <c r="R43" s="303">
        <f>HELOPELTHIS!N43+'BLISTER BLIGHT'!N43</f>
        <v>0</v>
      </c>
      <c r="S43" s="303">
        <f>HELOPELTHIS!R43+'BLISTER BLIGHT'!R43</f>
        <v>0</v>
      </c>
      <c r="T43" s="303">
        <f>HELOPELTHIS!V43+'BLISTER BLIGHT'!V43</f>
        <v>0</v>
      </c>
      <c r="U43" s="303">
        <f t="shared" si="20"/>
        <v>438</v>
      </c>
      <c r="V43" s="322">
        <f t="shared" si="3"/>
        <v>1510.34482758621</v>
      </c>
    </row>
    <row r="44" ht="15.75" hidden="1" spans="2:22">
      <c r="B44" s="54" t="s">
        <v>78</v>
      </c>
      <c r="C44" s="54"/>
      <c r="D44" s="54"/>
      <c r="E44" s="278">
        <f t="shared" ref="E44:O44" si="38">E43+E35+E26+E16</f>
        <v>125508.6</v>
      </c>
      <c r="F44" s="279">
        <f t="shared" si="38"/>
        <v>5543</v>
      </c>
      <c r="G44" s="280">
        <f t="shared" si="38"/>
        <v>4957.25</v>
      </c>
      <c r="H44" s="280">
        <f t="shared" si="38"/>
        <v>4579.18</v>
      </c>
      <c r="I44" s="280">
        <f t="shared" si="38"/>
        <v>6053</v>
      </c>
      <c r="J44" s="280">
        <f t="shared" si="38"/>
        <v>3610</v>
      </c>
      <c r="K44" s="280">
        <f t="shared" si="38"/>
        <v>3335</v>
      </c>
      <c r="L44" s="280">
        <f t="shared" si="38"/>
        <v>4061.5</v>
      </c>
      <c r="M44" s="280">
        <f t="shared" si="38"/>
        <v>3341.71</v>
      </c>
      <c r="N44" s="280">
        <f t="shared" si="38"/>
        <v>3828.45</v>
      </c>
      <c r="O44" s="280">
        <f t="shared" si="38"/>
        <v>4568.78</v>
      </c>
      <c r="P44" s="305">
        <f>HELOPELTHIS!F44+'BLISTER BLIGHT'!F44</f>
        <v>155.03</v>
      </c>
      <c r="Q44" s="305">
        <f>HELOPELTHIS!J44+'BLISTER BLIGHT'!J44</f>
        <v>172</v>
      </c>
      <c r="R44" s="305">
        <f>HELOPELTHIS!N44+'BLISTER BLIGHT'!N44</f>
        <v>91.22</v>
      </c>
      <c r="S44" s="305">
        <f>HELOPELTHIS!R44+'BLISTER BLIGHT'!R44</f>
        <v>0</v>
      </c>
      <c r="T44" s="305">
        <f>HELOPELTHIS!V44+'BLISTER BLIGHT'!V44</f>
        <v>0</v>
      </c>
      <c r="U44" s="305">
        <f t="shared" si="20"/>
        <v>5842.25</v>
      </c>
      <c r="V44" s="322">
        <f t="shared" si="3"/>
        <v>127.873305346285</v>
      </c>
    </row>
    <row r="45" hidden="1"/>
    <row r="46" ht="15.75" hidden="1"/>
    <row r="47" hidden="1" spans="2:22">
      <c r="B47" s="281" t="s">
        <v>1</v>
      </c>
      <c r="C47" s="282" t="s">
        <v>2</v>
      </c>
      <c r="D47" s="282"/>
      <c r="E47" s="283" t="s">
        <v>3</v>
      </c>
      <c r="F47" s="284" t="s">
        <v>129</v>
      </c>
      <c r="G47" s="285"/>
      <c r="H47" s="285"/>
      <c r="I47" s="285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326"/>
      <c r="V47" s="327" t="s">
        <v>122</v>
      </c>
    </row>
    <row r="48" hidden="1" spans="2:22">
      <c r="B48" s="286"/>
      <c r="C48" s="287"/>
      <c r="D48" s="287"/>
      <c r="E48" s="288"/>
      <c r="F48" s="799" t="s">
        <v>130</v>
      </c>
      <c r="G48" s="290"/>
      <c r="H48" s="290"/>
      <c r="I48" s="290"/>
      <c r="J48" s="290"/>
      <c r="K48" s="290"/>
      <c r="L48" s="290"/>
      <c r="M48" s="290"/>
      <c r="N48" s="290"/>
      <c r="O48" s="306"/>
      <c r="P48" s="798" t="s">
        <v>131</v>
      </c>
      <c r="Q48" s="312"/>
      <c r="R48" s="312"/>
      <c r="S48" s="312"/>
      <c r="T48" s="312"/>
      <c r="U48" s="328"/>
      <c r="V48" s="329"/>
    </row>
    <row r="49" ht="15.75" hidden="1" spans="2:22">
      <c r="B49" s="291"/>
      <c r="C49" s="292"/>
      <c r="D49" s="292"/>
      <c r="E49" s="293"/>
      <c r="F49" s="294">
        <v>2010</v>
      </c>
      <c r="G49" s="295">
        <v>2011</v>
      </c>
      <c r="H49" s="295">
        <v>2012</v>
      </c>
      <c r="I49" s="295">
        <v>2013</v>
      </c>
      <c r="J49" s="295">
        <v>2014</v>
      </c>
      <c r="K49" s="295">
        <v>2015</v>
      </c>
      <c r="L49" s="295">
        <v>2016</v>
      </c>
      <c r="M49" s="295">
        <v>2017</v>
      </c>
      <c r="N49" s="295">
        <v>2018</v>
      </c>
      <c r="O49" s="295">
        <v>2019</v>
      </c>
      <c r="P49" s="307" t="s">
        <v>11</v>
      </c>
      <c r="Q49" s="307" t="s">
        <v>126</v>
      </c>
      <c r="R49" s="307" t="s">
        <v>13</v>
      </c>
      <c r="S49" s="307" t="s">
        <v>127</v>
      </c>
      <c r="T49" s="307" t="s">
        <v>128</v>
      </c>
      <c r="U49" s="315" t="s">
        <v>132</v>
      </c>
      <c r="V49" s="330"/>
    </row>
    <row r="50" hidden="1" spans="2:22">
      <c r="B50" s="252" t="s">
        <v>31</v>
      </c>
      <c r="C50" s="253">
        <v>1</v>
      </c>
      <c r="D50" s="254" t="s">
        <v>32</v>
      </c>
      <c r="E50" s="255">
        <v>4103</v>
      </c>
      <c r="F50" s="296">
        <v>265</v>
      </c>
      <c r="G50" s="296">
        <v>56</v>
      </c>
      <c r="H50" s="296">
        <v>44</v>
      </c>
      <c r="I50" s="296"/>
      <c r="J50" s="296">
        <v>223</v>
      </c>
      <c r="K50" s="296">
        <v>375</v>
      </c>
      <c r="L50" s="296">
        <v>112</v>
      </c>
      <c r="M50" s="296">
        <v>880</v>
      </c>
      <c r="N50" s="296"/>
      <c r="O50" s="296">
        <v>132</v>
      </c>
      <c r="P50" s="308">
        <v>125</v>
      </c>
      <c r="Q50" s="308">
        <v>0</v>
      </c>
      <c r="R50" s="308">
        <v>0</v>
      </c>
      <c r="S50" s="308">
        <v>130</v>
      </c>
      <c r="T50" s="308">
        <v>56</v>
      </c>
      <c r="U50" s="300">
        <f>P50+Q50+R50+S50+T50</f>
        <v>311</v>
      </c>
      <c r="V50" s="331">
        <f>IF(U50=0,0,(U50/O50*100))</f>
        <v>235.606060606061</v>
      </c>
    </row>
    <row r="51" hidden="1" spans="2:22">
      <c r="B51" s="257"/>
      <c r="C51" s="28">
        <v>2</v>
      </c>
      <c r="D51" s="29" t="s">
        <v>34</v>
      </c>
      <c r="E51" s="258">
        <v>3663.5</v>
      </c>
      <c r="F51" s="32"/>
      <c r="G51" s="32"/>
      <c r="H51" s="32"/>
      <c r="I51" s="32"/>
      <c r="J51" s="32"/>
      <c r="K51" s="32"/>
      <c r="L51" s="32"/>
      <c r="M51" s="32">
        <v>79</v>
      </c>
      <c r="N51" s="32">
        <v>192</v>
      </c>
      <c r="O51" s="32">
        <v>223</v>
      </c>
      <c r="P51" s="301">
        <v>0</v>
      </c>
      <c r="Q51" s="301">
        <v>0</v>
      </c>
      <c r="R51" s="301">
        <v>0</v>
      </c>
      <c r="S51" s="301">
        <v>0</v>
      </c>
      <c r="T51" s="301">
        <v>0</v>
      </c>
      <c r="U51" s="301">
        <f t="shared" ref="U51:U87" si="39">P51+Q51+R51+S51+T51</f>
        <v>0</v>
      </c>
      <c r="V51" s="319">
        <f t="shared" ref="V51:V87" si="40">IF(U51=0,0,(U51/O51*100))</f>
        <v>0</v>
      </c>
    </row>
    <row r="52" hidden="1" spans="2:22">
      <c r="B52" s="257"/>
      <c r="C52" s="33">
        <v>3</v>
      </c>
      <c r="D52" s="34" t="s">
        <v>35</v>
      </c>
      <c r="E52" s="259">
        <v>3435</v>
      </c>
      <c r="F52" s="32">
        <v>74</v>
      </c>
      <c r="G52" s="32">
        <v>226</v>
      </c>
      <c r="H52" s="32">
        <v>175</v>
      </c>
      <c r="I52" s="32">
        <v>125</v>
      </c>
      <c r="J52" s="32">
        <v>75</v>
      </c>
      <c r="K52" s="32">
        <v>20</v>
      </c>
      <c r="L52" s="32">
        <v>414</v>
      </c>
      <c r="M52" s="32">
        <v>301</v>
      </c>
      <c r="N52" s="32">
        <v>93</v>
      </c>
      <c r="O52" s="32">
        <v>88</v>
      </c>
      <c r="P52" s="301">
        <v>39</v>
      </c>
      <c r="Q52" s="301">
        <v>285</v>
      </c>
      <c r="R52" s="301">
        <v>213</v>
      </c>
      <c r="S52" s="301">
        <v>201</v>
      </c>
      <c r="T52" s="301">
        <v>411</v>
      </c>
      <c r="U52" s="301">
        <f t="shared" si="39"/>
        <v>1149</v>
      </c>
      <c r="V52" s="320">
        <f t="shared" si="40"/>
        <v>1305.68181818182</v>
      </c>
    </row>
    <row r="53" hidden="1" spans="2:22">
      <c r="B53" s="257"/>
      <c r="C53" s="36">
        <v>4</v>
      </c>
      <c r="D53" s="37" t="s">
        <v>37</v>
      </c>
      <c r="E53" s="260">
        <v>2052</v>
      </c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01">
        <v>0</v>
      </c>
      <c r="Q53" s="301">
        <v>0</v>
      </c>
      <c r="R53" s="301">
        <v>0</v>
      </c>
      <c r="S53" s="301">
        <v>0</v>
      </c>
      <c r="T53" s="301">
        <v>0</v>
      </c>
      <c r="U53" s="301">
        <f t="shared" si="39"/>
        <v>0</v>
      </c>
      <c r="V53" s="319">
        <f t="shared" si="40"/>
        <v>0</v>
      </c>
    </row>
    <row r="54" hidden="1" spans="2:22">
      <c r="B54" s="257"/>
      <c r="C54" s="36">
        <v>5</v>
      </c>
      <c r="D54" s="37" t="s">
        <v>38</v>
      </c>
      <c r="E54" s="260">
        <v>4952</v>
      </c>
      <c r="F54" s="32"/>
      <c r="G54" s="32"/>
      <c r="H54" s="32">
        <v>165</v>
      </c>
      <c r="I54" s="32">
        <v>41</v>
      </c>
      <c r="J54" s="32"/>
      <c r="K54" s="32"/>
      <c r="L54" s="32"/>
      <c r="M54" s="32"/>
      <c r="N54" s="32">
        <v>3</v>
      </c>
      <c r="O54" s="32"/>
      <c r="P54" s="301">
        <v>0</v>
      </c>
      <c r="Q54" s="301">
        <v>0</v>
      </c>
      <c r="R54" s="301">
        <v>0</v>
      </c>
      <c r="S54" s="301">
        <v>0</v>
      </c>
      <c r="T54" s="301">
        <v>0</v>
      </c>
      <c r="U54" s="301">
        <f t="shared" si="39"/>
        <v>0</v>
      </c>
      <c r="V54" s="319">
        <f t="shared" si="40"/>
        <v>0</v>
      </c>
    </row>
    <row r="55" hidden="1" spans="2:22">
      <c r="B55" s="257"/>
      <c r="C55" s="36">
        <v>6</v>
      </c>
      <c r="D55" s="37" t="s">
        <v>39</v>
      </c>
      <c r="E55" s="260">
        <v>7125</v>
      </c>
      <c r="F55" s="32"/>
      <c r="G55" s="32"/>
      <c r="H55" s="32">
        <v>120</v>
      </c>
      <c r="I55" s="32">
        <v>22</v>
      </c>
      <c r="J55" s="32"/>
      <c r="K55" s="32"/>
      <c r="L55" s="32"/>
      <c r="M55" s="32"/>
      <c r="N55" s="32"/>
      <c r="O55" s="32"/>
      <c r="P55" s="301">
        <v>0</v>
      </c>
      <c r="Q55" s="301">
        <v>0</v>
      </c>
      <c r="R55" s="301">
        <v>0</v>
      </c>
      <c r="S55" s="301">
        <v>0</v>
      </c>
      <c r="T55" s="301">
        <v>0</v>
      </c>
      <c r="U55" s="301">
        <f t="shared" si="39"/>
        <v>0</v>
      </c>
      <c r="V55" s="319">
        <f t="shared" si="40"/>
        <v>0</v>
      </c>
    </row>
    <row r="56" hidden="1" spans="2:22">
      <c r="B56" s="257"/>
      <c r="C56" s="36">
        <v>7</v>
      </c>
      <c r="D56" s="37" t="s">
        <v>40</v>
      </c>
      <c r="E56" s="260">
        <v>2675.17</v>
      </c>
      <c r="F56" s="32">
        <v>79</v>
      </c>
      <c r="G56" s="32">
        <v>485</v>
      </c>
      <c r="H56" s="32"/>
      <c r="I56" s="32"/>
      <c r="J56" s="32"/>
      <c r="K56" s="32">
        <v>133</v>
      </c>
      <c r="L56" s="32"/>
      <c r="M56" s="32"/>
      <c r="N56" s="32"/>
      <c r="O56" s="32">
        <v>156</v>
      </c>
      <c r="P56" s="301">
        <v>0</v>
      </c>
      <c r="Q56" s="301">
        <v>153</v>
      </c>
      <c r="R56" s="301">
        <v>0</v>
      </c>
      <c r="S56" s="301">
        <v>0</v>
      </c>
      <c r="T56" s="301">
        <v>0</v>
      </c>
      <c r="U56" s="301">
        <f t="shared" si="39"/>
        <v>153</v>
      </c>
      <c r="V56" s="320">
        <f t="shared" si="40"/>
        <v>98.0769230769231</v>
      </c>
    </row>
    <row r="57" hidden="1" spans="2:22">
      <c r="B57" s="257"/>
      <c r="C57" s="36">
        <v>8</v>
      </c>
      <c r="D57" s="37" t="s">
        <v>41</v>
      </c>
      <c r="E57" s="260">
        <v>2206</v>
      </c>
      <c r="F57" s="32"/>
      <c r="G57" s="32"/>
      <c r="H57" s="32"/>
      <c r="I57" s="32"/>
      <c r="J57" s="32"/>
      <c r="K57" s="32"/>
      <c r="L57" s="32"/>
      <c r="M57" s="32"/>
      <c r="N57" s="32">
        <v>86</v>
      </c>
      <c r="O57" s="32"/>
      <c r="P57" s="301">
        <v>0</v>
      </c>
      <c r="Q57" s="301">
        <v>0</v>
      </c>
      <c r="R57" s="301">
        <v>0</v>
      </c>
      <c r="S57" s="301">
        <v>0</v>
      </c>
      <c r="T57" s="301">
        <v>0</v>
      </c>
      <c r="U57" s="301">
        <f t="shared" si="39"/>
        <v>0</v>
      </c>
      <c r="V57" s="319">
        <f t="shared" si="40"/>
        <v>0</v>
      </c>
    </row>
    <row r="58" ht="15.75" hidden="1" spans="2:22">
      <c r="B58" s="261"/>
      <c r="C58" s="262">
        <v>9</v>
      </c>
      <c r="D58" s="263" t="s">
        <v>42</v>
      </c>
      <c r="E58" s="264">
        <v>1832</v>
      </c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302">
        <v>0</v>
      </c>
      <c r="Q58" s="302">
        <v>0</v>
      </c>
      <c r="R58" s="302">
        <v>0</v>
      </c>
      <c r="S58" s="302">
        <v>0</v>
      </c>
      <c r="T58" s="302">
        <v>0</v>
      </c>
      <c r="U58" s="302">
        <f t="shared" si="39"/>
        <v>0</v>
      </c>
      <c r="V58" s="321">
        <f t="shared" si="40"/>
        <v>0</v>
      </c>
    </row>
    <row r="59" ht="15.75" hidden="1" spans="2:22">
      <c r="B59" s="267"/>
      <c r="C59" s="46"/>
      <c r="D59" s="47" t="s">
        <v>43</v>
      </c>
      <c r="E59" s="268">
        <f>SUM(E50:E58)</f>
        <v>32043.67</v>
      </c>
      <c r="F59" s="50">
        <v>418</v>
      </c>
      <c r="G59" s="50">
        <v>767</v>
      </c>
      <c r="H59" s="50">
        <v>504</v>
      </c>
      <c r="I59" s="50">
        <v>188</v>
      </c>
      <c r="J59" s="50">
        <v>298</v>
      </c>
      <c r="K59" s="50">
        <v>528</v>
      </c>
      <c r="L59" s="50">
        <v>526</v>
      </c>
      <c r="M59" s="50">
        <v>1260</v>
      </c>
      <c r="N59" s="50">
        <v>374</v>
      </c>
      <c r="O59" s="50">
        <v>599</v>
      </c>
      <c r="P59" s="309">
        <f t="shared" ref="P59:T59" si="41">SUM(P50:P58)</f>
        <v>164</v>
      </c>
      <c r="Q59" s="309">
        <f t="shared" si="41"/>
        <v>438</v>
      </c>
      <c r="R59" s="309">
        <f t="shared" si="41"/>
        <v>213</v>
      </c>
      <c r="S59" s="309">
        <f t="shared" si="41"/>
        <v>331</v>
      </c>
      <c r="T59" s="309">
        <f t="shared" si="41"/>
        <v>467</v>
      </c>
      <c r="U59" s="303">
        <f t="shared" si="39"/>
        <v>1613</v>
      </c>
      <c r="V59" s="322">
        <f t="shared" si="40"/>
        <v>269.282136894825</v>
      </c>
    </row>
    <row r="60" hidden="1" spans="2:22">
      <c r="B60" s="252" t="s">
        <v>44</v>
      </c>
      <c r="C60" s="253">
        <v>10</v>
      </c>
      <c r="D60" s="254" t="s">
        <v>45</v>
      </c>
      <c r="E60" s="255">
        <v>3854</v>
      </c>
      <c r="F60" s="74"/>
      <c r="G60" s="74"/>
      <c r="H60" s="74">
        <v>100</v>
      </c>
      <c r="I60" s="74">
        <v>289</v>
      </c>
      <c r="J60" s="74">
        <v>157</v>
      </c>
      <c r="K60" s="74">
        <v>221</v>
      </c>
      <c r="L60" s="74">
        <v>164</v>
      </c>
      <c r="M60" s="74">
        <v>10</v>
      </c>
      <c r="N60" s="74">
        <v>262</v>
      </c>
      <c r="O60" s="74">
        <v>60</v>
      </c>
      <c r="P60" s="300">
        <v>0</v>
      </c>
      <c r="Q60" s="300">
        <v>0</v>
      </c>
      <c r="R60" s="300">
        <v>0</v>
      </c>
      <c r="S60" s="300">
        <v>16</v>
      </c>
      <c r="T60" s="300">
        <v>31</v>
      </c>
      <c r="U60" s="300">
        <f t="shared" si="39"/>
        <v>47</v>
      </c>
      <c r="V60" s="318">
        <f t="shared" si="40"/>
        <v>78.3333333333333</v>
      </c>
    </row>
    <row r="61" hidden="1" spans="2:22">
      <c r="B61" s="257"/>
      <c r="C61" s="36">
        <v>11</v>
      </c>
      <c r="D61" s="37" t="s">
        <v>47</v>
      </c>
      <c r="E61" s="260">
        <v>3142</v>
      </c>
      <c r="F61" s="32">
        <v>125</v>
      </c>
      <c r="G61" s="32">
        <v>77</v>
      </c>
      <c r="H61" s="32">
        <v>173</v>
      </c>
      <c r="I61" s="32">
        <v>378</v>
      </c>
      <c r="J61" s="32"/>
      <c r="K61" s="32"/>
      <c r="L61" s="32">
        <v>65</v>
      </c>
      <c r="M61" s="32">
        <v>64</v>
      </c>
      <c r="N61" s="32">
        <v>115</v>
      </c>
      <c r="O61" s="32">
        <v>48</v>
      </c>
      <c r="P61" s="301">
        <v>0</v>
      </c>
      <c r="Q61" s="301">
        <v>149</v>
      </c>
      <c r="R61" s="301">
        <v>226</v>
      </c>
      <c r="S61" s="301">
        <v>98</v>
      </c>
      <c r="T61" s="301">
        <v>0</v>
      </c>
      <c r="U61" s="301">
        <f t="shared" si="39"/>
        <v>473</v>
      </c>
      <c r="V61" s="320">
        <f t="shared" si="40"/>
        <v>985.416666666667</v>
      </c>
    </row>
    <row r="62" hidden="1" spans="2:22">
      <c r="B62" s="257"/>
      <c r="C62" s="33">
        <v>12</v>
      </c>
      <c r="D62" s="34" t="s">
        <v>48</v>
      </c>
      <c r="E62" s="259">
        <v>6520</v>
      </c>
      <c r="F62" s="32">
        <v>759</v>
      </c>
      <c r="G62" s="32">
        <v>102</v>
      </c>
      <c r="H62" s="32">
        <v>111</v>
      </c>
      <c r="I62" s="32">
        <v>115</v>
      </c>
      <c r="J62" s="32">
        <v>103</v>
      </c>
      <c r="K62" s="32">
        <v>63</v>
      </c>
      <c r="L62" s="32">
        <v>105</v>
      </c>
      <c r="M62" s="32"/>
      <c r="N62" s="32">
        <v>36</v>
      </c>
      <c r="O62" s="32">
        <v>343</v>
      </c>
      <c r="P62" s="301">
        <v>74</v>
      </c>
      <c r="Q62" s="301">
        <v>370</v>
      </c>
      <c r="R62" s="301">
        <v>156</v>
      </c>
      <c r="S62" s="301">
        <v>189</v>
      </c>
      <c r="T62" s="301">
        <v>93</v>
      </c>
      <c r="U62" s="301">
        <f t="shared" si="39"/>
        <v>882</v>
      </c>
      <c r="V62" s="320">
        <f t="shared" si="40"/>
        <v>257.142857142857</v>
      </c>
    </row>
    <row r="63" hidden="1" spans="2:22">
      <c r="B63" s="257"/>
      <c r="C63" s="36">
        <v>13</v>
      </c>
      <c r="D63" s="37" t="s">
        <v>49</v>
      </c>
      <c r="E63" s="260">
        <v>4077</v>
      </c>
      <c r="F63" s="32">
        <v>170</v>
      </c>
      <c r="G63" s="32">
        <v>148</v>
      </c>
      <c r="H63" s="32">
        <v>43</v>
      </c>
      <c r="I63" s="32">
        <v>41</v>
      </c>
      <c r="J63" s="32">
        <v>72</v>
      </c>
      <c r="K63" s="32">
        <v>50</v>
      </c>
      <c r="L63" s="32"/>
      <c r="M63" s="32">
        <v>32</v>
      </c>
      <c r="N63" s="32">
        <v>35</v>
      </c>
      <c r="O63" s="32"/>
      <c r="P63" s="301">
        <v>40</v>
      </c>
      <c r="Q63" s="301">
        <v>40</v>
      </c>
      <c r="R63" s="301">
        <v>0</v>
      </c>
      <c r="S63" s="301">
        <v>0</v>
      </c>
      <c r="T63" s="301">
        <v>0</v>
      </c>
      <c r="U63" s="301">
        <f t="shared" si="39"/>
        <v>80</v>
      </c>
      <c r="V63" s="320" t="e">
        <f t="shared" si="40"/>
        <v>#DIV/0!</v>
      </c>
    </row>
    <row r="64" hidden="1" spans="2:22">
      <c r="B64" s="257"/>
      <c r="C64" s="36">
        <v>14</v>
      </c>
      <c r="D64" s="37" t="s">
        <v>50</v>
      </c>
      <c r="E64" s="260">
        <v>4458</v>
      </c>
      <c r="F64" s="32">
        <v>20</v>
      </c>
      <c r="G64" s="32">
        <v>194</v>
      </c>
      <c r="H64" s="32">
        <v>58</v>
      </c>
      <c r="I64" s="32">
        <v>130</v>
      </c>
      <c r="J64" s="32"/>
      <c r="K64" s="32">
        <v>44</v>
      </c>
      <c r="L64" s="32"/>
      <c r="M64" s="32"/>
      <c r="N64" s="32">
        <v>37</v>
      </c>
      <c r="O64" s="32"/>
      <c r="P64" s="301">
        <v>0</v>
      </c>
      <c r="Q64" s="301">
        <v>0</v>
      </c>
      <c r="R64" s="301">
        <v>28</v>
      </c>
      <c r="S64" s="301">
        <v>0</v>
      </c>
      <c r="T64" s="301">
        <v>0</v>
      </c>
      <c r="U64" s="301">
        <f t="shared" si="39"/>
        <v>28</v>
      </c>
      <c r="V64" s="320" t="e">
        <f t="shared" si="40"/>
        <v>#DIV/0!</v>
      </c>
    </row>
    <row r="65" hidden="1" spans="2:22">
      <c r="B65" s="257"/>
      <c r="C65" s="262">
        <v>15</v>
      </c>
      <c r="D65" s="263" t="s">
        <v>51</v>
      </c>
      <c r="E65" s="264">
        <v>2261</v>
      </c>
      <c r="F65" s="266">
        <v>20</v>
      </c>
      <c r="G65" s="266">
        <v>30</v>
      </c>
      <c r="H65" s="266">
        <v>100</v>
      </c>
      <c r="I65" s="266">
        <v>37</v>
      </c>
      <c r="J65" s="266"/>
      <c r="K65" s="266"/>
      <c r="L65" s="266"/>
      <c r="M65" s="266">
        <v>123</v>
      </c>
      <c r="N65" s="266">
        <v>60</v>
      </c>
      <c r="O65" s="266">
        <v>144</v>
      </c>
      <c r="P65" s="302">
        <v>0</v>
      </c>
      <c r="Q65" s="302">
        <v>57</v>
      </c>
      <c r="R65" s="302">
        <v>60</v>
      </c>
      <c r="S65" s="302">
        <v>40</v>
      </c>
      <c r="T65" s="302">
        <v>0</v>
      </c>
      <c r="U65" s="302">
        <f t="shared" si="39"/>
        <v>157</v>
      </c>
      <c r="V65" s="321">
        <f t="shared" si="40"/>
        <v>109.027777777778</v>
      </c>
    </row>
    <row r="66" hidden="1" spans="2:22">
      <c r="B66" s="257"/>
      <c r="C66" s="36">
        <v>16</v>
      </c>
      <c r="D66" s="37" t="s">
        <v>52</v>
      </c>
      <c r="E66" s="260">
        <v>1704.56</v>
      </c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01"/>
      <c r="Q66" s="301"/>
      <c r="R66" s="301"/>
      <c r="S66" s="301"/>
      <c r="T66" s="301"/>
      <c r="U66" s="301"/>
      <c r="V66" s="319"/>
    </row>
    <row r="67" hidden="1" spans="2:22">
      <c r="B67" s="257"/>
      <c r="C67" s="36">
        <v>17</v>
      </c>
      <c r="D67" s="37" t="s">
        <v>53</v>
      </c>
      <c r="E67" s="260">
        <v>1431.83</v>
      </c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01"/>
      <c r="Q67" s="301"/>
      <c r="R67" s="301"/>
      <c r="S67" s="301"/>
      <c r="T67" s="301"/>
      <c r="U67" s="301"/>
      <c r="V67" s="319"/>
    </row>
    <row r="68" ht="15.75" hidden="1" spans="2:22">
      <c r="B68" s="261"/>
      <c r="C68" s="40">
        <v>18</v>
      </c>
      <c r="D68" s="41" t="s">
        <v>54</v>
      </c>
      <c r="E68" s="275">
        <v>963.15</v>
      </c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304"/>
      <c r="Q68" s="304"/>
      <c r="R68" s="304"/>
      <c r="S68" s="304"/>
      <c r="T68" s="304"/>
      <c r="U68" s="304"/>
      <c r="V68" s="323"/>
    </row>
    <row r="69" ht="15.75" hidden="1" spans="2:22">
      <c r="B69" s="267"/>
      <c r="C69" s="46"/>
      <c r="D69" s="47" t="s">
        <v>43</v>
      </c>
      <c r="E69" s="268">
        <f>SUM(E60:E65)</f>
        <v>24312</v>
      </c>
      <c r="F69" s="50">
        <v>1094</v>
      </c>
      <c r="G69" s="50">
        <v>551</v>
      </c>
      <c r="H69" s="50">
        <v>585</v>
      </c>
      <c r="I69" s="50">
        <v>990</v>
      </c>
      <c r="J69" s="50">
        <v>332</v>
      </c>
      <c r="K69" s="50">
        <v>378</v>
      </c>
      <c r="L69" s="50">
        <v>334</v>
      </c>
      <c r="M69" s="50">
        <v>229</v>
      </c>
      <c r="N69" s="50">
        <v>545</v>
      </c>
      <c r="O69" s="50">
        <v>595</v>
      </c>
      <c r="P69" s="309">
        <f t="shared" ref="P69:T69" si="42">SUM(P60:P65)</f>
        <v>114</v>
      </c>
      <c r="Q69" s="309">
        <f t="shared" si="42"/>
        <v>616</v>
      </c>
      <c r="R69" s="309">
        <f t="shared" si="42"/>
        <v>470</v>
      </c>
      <c r="S69" s="309">
        <f t="shared" si="42"/>
        <v>343</v>
      </c>
      <c r="T69" s="309">
        <f t="shared" si="42"/>
        <v>124</v>
      </c>
      <c r="U69" s="349">
        <f t="shared" si="39"/>
        <v>1667</v>
      </c>
      <c r="V69" s="322">
        <f t="shared" si="40"/>
        <v>280.168067226891</v>
      </c>
    </row>
    <row r="70" hidden="1" spans="2:22">
      <c r="B70" s="252" t="s">
        <v>55</v>
      </c>
      <c r="C70" s="253">
        <v>19</v>
      </c>
      <c r="D70" s="254" t="s">
        <v>56</v>
      </c>
      <c r="E70" s="255">
        <v>6156</v>
      </c>
      <c r="F70" s="74">
        <v>1049</v>
      </c>
      <c r="G70" s="74">
        <v>878</v>
      </c>
      <c r="H70" s="74">
        <v>328</v>
      </c>
      <c r="I70" s="74">
        <v>527</v>
      </c>
      <c r="J70" s="74">
        <v>410</v>
      </c>
      <c r="K70" s="74">
        <v>354</v>
      </c>
      <c r="L70" s="74">
        <v>474</v>
      </c>
      <c r="M70" s="74">
        <v>822.71</v>
      </c>
      <c r="N70" s="74">
        <v>557.45</v>
      </c>
      <c r="O70" s="74">
        <v>278.84</v>
      </c>
      <c r="P70" s="300">
        <v>94</v>
      </c>
      <c r="Q70" s="300">
        <v>67</v>
      </c>
      <c r="R70" s="300">
        <v>104</v>
      </c>
      <c r="S70" s="300">
        <v>30</v>
      </c>
      <c r="T70" s="300">
        <v>18</v>
      </c>
      <c r="U70" s="300">
        <f t="shared" si="39"/>
        <v>313</v>
      </c>
      <c r="V70" s="331">
        <f t="shared" si="40"/>
        <v>112.250753120069</v>
      </c>
    </row>
    <row r="71" hidden="1" spans="2:22">
      <c r="B71" s="257"/>
      <c r="C71" s="28">
        <v>20</v>
      </c>
      <c r="D71" s="29" t="s">
        <v>59</v>
      </c>
      <c r="E71" s="258">
        <v>3621</v>
      </c>
      <c r="F71" s="32">
        <v>10</v>
      </c>
      <c r="G71" s="32"/>
      <c r="H71" s="32">
        <v>1.18</v>
      </c>
      <c r="I71" s="32">
        <v>327</v>
      </c>
      <c r="J71" s="32">
        <v>231</v>
      </c>
      <c r="K71" s="32">
        <v>420</v>
      </c>
      <c r="L71" s="32">
        <v>130.5</v>
      </c>
      <c r="M71" s="32"/>
      <c r="N71" s="32">
        <v>197</v>
      </c>
      <c r="O71" s="32">
        <v>38</v>
      </c>
      <c r="P71" s="301">
        <v>0</v>
      </c>
      <c r="Q71" s="301">
        <v>0</v>
      </c>
      <c r="R71" s="301">
        <v>0</v>
      </c>
      <c r="S71" s="301">
        <v>15</v>
      </c>
      <c r="T71" s="301">
        <v>0</v>
      </c>
      <c r="U71" s="301">
        <f t="shared" si="39"/>
        <v>15</v>
      </c>
      <c r="V71" s="319">
        <f t="shared" si="40"/>
        <v>39.4736842105263</v>
      </c>
    </row>
    <row r="72" hidden="1" spans="2:22">
      <c r="B72" s="257"/>
      <c r="C72" s="33">
        <v>21</v>
      </c>
      <c r="D72" s="34" t="s">
        <v>61</v>
      </c>
      <c r="E72" s="259">
        <v>5972</v>
      </c>
      <c r="F72" s="32">
        <v>100</v>
      </c>
      <c r="G72" s="32">
        <v>16</v>
      </c>
      <c r="H72" s="32"/>
      <c r="I72" s="32"/>
      <c r="J72" s="32"/>
      <c r="K72" s="32"/>
      <c r="L72" s="32"/>
      <c r="M72" s="32">
        <v>20</v>
      </c>
      <c r="N72" s="32">
        <v>154</v>
      </c>
      <c r="O72" s="32">
        <v>303</v>
      </c>
      <c r="P72" s="301">
        <v>110</v>
      </c>
      <c r="Q72" s="301">
        <v>99</v>
      </c>
      <c r="R72" s="301">
        <v>275</v>
      </c>
      <c r="S72" s="301">
        <v>187</v>
      </c>
      <c r="T72" s="301">
        <v>46</v>
      </c>
      <c r="U72" s="301">
        <f t="shared" si="39"/>
        <v>717</v>
      </c>
      <c r="V72" s="320">
        <f t="shared" si="40"/>
        <v>236.633663366337</v>
      </c>
    </row>
    <row r="73" hidden="1" spans="2:22">
      <c r="B73" s="257"/>
      <c r="C73" s="36">
        <v>22</v>
      </c>
      <c r="D73" s="37" t="s">
        <v>63</v>
      </c>
      <c r="E73" s="260">
        <v>3937</v>
      </c>
      <c r="F73" s="32">
        <v>69</v>
      </c>
      <c r="G73" s="32">
        <v>215</v>
      </c>
      <c r="H73" s="32"/>
      <c r="I73" s="32"/>
      <c r="J73" s="32"/>
      <c r="K73" s="32">
        <v>60</v>
      </c>
      <c r="L73" s="32">
        <v>68</v>
      </c>
      <c r="M73" s="32"/>
      <c r="N73" s="32"/>
      <c r="O73" s="32">
        <v>471</v>
      </c>
      <c r="P73" s="301">
        <v>11</v>
      </c>
      <c r="Q73" s="301">
        <v>36</v>
      </c>
      <c r="R73" s="301">
        <v>321</v>
      </c>
      <c r="S73" s="301">
        <v>194</v>
      </c>
      <c r="T73" s="301">
        <v>99</v>
      </c>
      <c r="U73" s="301">
        <f t="shared" si="39"/>
        <v>661</v>
      </c>
      <c r="V73" s="320">
        <f t="shared" si="40"/>
        <v>140.339702760085</v>
      </c>
    </row>
    <row r="74" hidden="1" spans="2:22">
      <c r="B74" s="257"/>
      <c r="C74" s="36">
        <v>24</v>
      </c>
      <c r="D74" s="37" t="s">
        <v>64</v>
      </c>
      <c r="E74" s="260">
        <v>5658.93</v>
      </c>
      <c r="F74" s="32"/>
      <c r="G74" s="32"/>
      <c r="H74" s="32"/>
      <c r="I74" s="32"/>
      <c r="J74" s="32"/>
      <c r="K74" s="32"/>
      <c r="L74" s="32"/>
      <c r="M74" s="32"/>
      <c r="N74" s="32"/>
      <c r="O74" s="32">
        <v>112</v>
      </c>
      <c r="P74" s="301">
        <v>0</v>
      </c>
      <c r="Q74" s="301">
        <v>0</v>
      </c>
      <c r="R74" s="301">
        <v>0</v>
      </c>
      <c r="S74" s="301">
        <v>0</v>
      </c>
      <c r="T74" s="301">
        <v>0</v>
      </c>
      <c r="U74" s="301">
        <f t="shared" si="39"/>
        <v>0</v>
      </c>
      <c r="V74" s="319">
        <f t="shared" si="40"/>
        <v>0</v>
      </c>
    </row>
    <row r="75" hidden="1" spans="2:22">
      <c r="B75" s="257"/>
      <c r="C75" s="36">
        <v>25</v>
      </c>
      <c r="D75" s="37" t="s">
        <v>65</v>
      </c>
      <c r="E75" s="260">
        <v>3953</v>
      </c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01"/>
      <c r="Q75" s="301">
        <v>0</v>
      </c>
      <c r="R75" s="301">
        <v>0</v>
      </c>
      <c r="S75" s="301">
        <v>0</v>
      </c>
      <c r="T75" s="301">
        <v>0</v>
      </c>
      <c r="U75" s="301">
        <f t="shared" si="39"/>
        <v>0</v>
      </c>
      <c r="V75" s="319">
        <f t="shared" si="40"/>
        <v>0</v>
      </c>
    </row>
    <row r="76" hidden="1" spans="2:22">
      <c r="B76" s="257"/>
      <c r="C76" s="36">
        <v>26</v>
      </c>
      <c r="D76" s="37" t="s">
        <v>67</v>
      </c>
      <c r="E76" s="260">
        <v>5426</v>
      </c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01">
        <v>0</v>
      </c>
      <c r="Q76" s="301">
        <v>0</v>
      </c>
      <c r="R76" s="301">
        <v>0</v>
      </c>
      <c r="S76" s="301">
        <v>0</v>
      </c>
      <c r="T76" s="301">
        <v>0</v>
      </c>
      <c r="U76" s="301">
        <f t="shared" si="39"/>
        <v>0</v>
      </c>
      <c r="V76" s="319">
        <f t="shared" si="40"/>
        <v>0</v>
      </c>
    </row>
    <row r="77" ht="15.75" hidden="1" spans="2:22">
      <c r="B77" s="261"/>
      <c r="C77" s="262">
        <v>27</v>
      </c>
      <c r="D77" s="263" t="s">
        <v>69</v>
      </c>
      <c r="E77" s="264">
        <v>4474</v>
      </c>
      <c r="F77" s="266"/>
      <c r="G77" s="266"/>
      <c r="H77" s="266"/>
      <c r="I77" s="266"/>
      <c r="J77" s="266"/>
      <c r="K77" s="266"/>
      <c r="L77" s="266"/>
      <c r="M77" s="266"/>
      <c r="N77" s="266"/>
      <c r="O77" s="266"/>
      <c r="P77" s="302">
        <v>0</v>
      </c>
      <c r="Q77" s="302">
        <v>0</v>
      </c>
      <c r="R77" s="302">
        <v>0</v>
      </c>
      <c r="S77" s="302">
        <v>0</v>
      </c>
      <c r="T77" s="302">
        <v>0</v>
      </c>
      <c r="U77" s="302">
        <f t="shared" si="39"/>
        <v>0</v>
      </c>
      <c r="V77" s="321">
        <f t="shared" si="40"/>
        <v>0</v>
      </c>
    </row>
    <row r="78" ht="15.75" hidden="1" spans="2:22">
      <c r="B78" s="267"/>
      <c r="C78" s="46"/>
      <c r="D78" s="47" t="s">
        <v>43</v>
      </c>
      <c r="E78" s="268">
        <f>SUM(E70:E77)</f>
        <v>39197.93</v>
      </c>
      <c r="F78" s="50">
        <v>1228</v>
      </c>
      <c r="G78" s="50">
        <v>1109</v>
      </c>
      <c r="H78" s="50">
        <v>329.18</v>
      </c>
      <c r="I78" s="50">
        <v>854</v>
      </c>
      <c r="J78" s="50">
        <v>641</v>
      </c>
      <c r="K78" s="50">
        <v>834</v>
      </c>
      <c r="L78" s="50">
        <v>672.5</v>
      </c>
      <c r="M78" s="50">
        <v>842.71</v>
      </c>
      <c r="N78" s="50">
        <v>908.45</v>
      </c>
      <c r="O78" s="50">
        <v>1202.84</v>
      </c>
      <c r="P78" s="309">
        <f t="shared" ref="P78:T78" si="43">SUM(P70:P77)</f>
        <v>215</v>
      </c>
      <c r="Q78" s="309">
        <f t="shared" si="43"/>
        <v>202</v>
      </c>
      <c r="R78" s="309">
        <f t="shared" si="43"/>
        <v>700</v>
      </c>
      <c r="S78" s="309">
        <f t="shared" si="43"/>
        <v>426</v>
      </c>
      <c r="T78" s="309">
        <f t="shared" si="43"/>
        <v>163</v>
      </c>
      <c r="U78" s="303">
        <f t="shared" si="39"/>
        <v>1706</v>
      </c>
      <c r="V78" s="322">
        <f t="shared" si="40"/>
        <v>141.830999966745</v>
      </c>
    </row>
    <row r="79" hidden="1" spans="2:22">
      <c r="B79" s="252" t="s">
        <v>70</v>
      </c>
      <c r="C79" s="253">
        <v>28</v>
      </c>
      <c r="D79" s="254" t="s">
        <v>71</v>
      </c>
      <c r="E79" s="255">
        <v>6421</v>
      </c>
      <c r="F79" s="74">
        <v>100</v>
      </c>
      <c r="G79" s="74"/>
      <c r="H79" s="74">
        <v>15</v>
      </c>
      <c r="I79" s="74"/>
      <c r="J79" s="74"/>
      <c r="K79" s="74"/>
      <c r="L79" s="74"/>
      <c r="M79" s="74"/>
      <c r="N79" s="74"/>
      <c r="O79" s="74"/>
      <c r="P79" s="300">
        <v>0</v>
      </c>
      <c r="Q79" s="300">
        <v>0</v>
      </c>
      <c r="R79" s="300">
        <v>0</v>
      </c>
      <c r="S79" s="300">
        <v>0</v>
      </c>
      <c r="T79" s="300">
        <v>0</v>
      </c>
      <c r="U79" s="300">
        <f t="shared" si="39"/>
        <v>0</v>
      </c>
      <c r="V79" s="318">
        <f t="shared" si="40"/>
        <v>0</v>
      </c>
    </row>
    <row r="80" hidden="1" spans="2:22">
      <c r="B80" s="276"/>
      <c r="C80" s="36">
        <v>29</v>
      </c>
      <c r="D80" s="37" t="s">
        <v>72</v>
      </c>
      <c r="E80" s="260">
        <v>3276</v>
      </c>
      <c r="F80" s="32"/>
      <c r="G80" s="32"/>
      <c r="H80" s="32"/>
      <c r="I80" s="32"/>
      <c r="J80" s="32"/>
      <c r="K80" s="32"/>
      <c r="L80" s="32"/>
      <c r="M80" s="32"/>
      <c r="N80" s="32"/>
      <c r="O80" s="32">
        <v>10</v>
      </c>
      <c r="P80" s="301">
        <v>0</v>
      </c>
      <c r="Q80" s="301">
        <v>17</v>
      </c>
      <c r="R80" s="301">
        <v>0</v>
      </c>
      <c r="S80" s="301">
        <v>0</v>
      </c>
      <c r="T80" s="301">
        <v>371</v>
      </c>
      <c r="U80" s="301">
        <f t="shared" si="39"/>
        <v>388</v>
      </c>
      <c r="V80" s="324">
        <f t="shared" si="40"/>
        <v>3880</v>
      </c>
    </row>
    <row r="81" hidden="1" spans="2:22">
      <c r="B81" s="276"/>
      <c r="C81" s="36">
        <v>30</v>
      </c>
      <c r="D81" s="37" t="s">
        <v>73</v>
      </c>
      <c r="E81" s="260">
        <v>4222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01">
        <v>0</v>
      </c>
      <c r="Q81" s="301">
        <v>0</v>
      </c>
      <c r="R81" s="301">
        <v>0</v>
      </c>
      <c r="S81" s="301">
        <v>0</v>
      </c>
      <c r="T81" s="301">
        <v>0</v>
      </c>
      <c r="U81" s="301">
        <f t="shared" si="39"/>
        <v>0</v>
      </c>
      <c r="V81" s="319">
        <f t="shared" si="40"/>
        <v>0</v>
      </c>
    </row>
    <row r="82" hidden="1" spans="2:22">
      <c r="B82" s="276"/>
      <c r="C82" s="36">
        <v>31</v>
      </c>
      <c r="D82" s="37" t="s">
        <v>74</v>
      </c>
      <c r="E82" s="260">
        <v>3023</v>
      </c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01">
        <v>0</v>
      </c>
      <c r="Q82" s="301">
        <v>0</v>
      </c>
      <c r="R82" s="301">
        <v>50</v>
      </c>
      <c r="S82" s="301">
        <v>0</v>
      </c>
      <c r="T82" s="301">
        <v>0</v>
      </c>
      <c r="U82" s="301">
        <f t="shared" si="39"/>
        <v>50</v>
      </c>
      <c r="V82" s="320" t="e">
        <f t="shared" si="40"/>
        <v>#DIV/0!</v>
      </c>
    </row>
    <row r="83" hidden="1" spans="2:22">
      <c r="B83" s="276"/>
      <c r="C83" s="36">
        <v>32</v>
      </c>
      <c r="D83" s="37" t="s">
        <v>75</v>
      </c>
      <c r="E83" s="260">
        <v>3955</v>
      </c>
      <c r="F83" s="32"/>
      <c r="G83" s="32">
        <v>356</v>
      </c>
      <c r="H83" s="32">
        <v>58</v>
      </c>
      <c r="I83" s="32"/>
      <c r="J83" s="32"/>
      <c r="K83" s="32"/>
      <c r="L83" s="32"/>
      <c r="M83" s="32"/>
      <c r="N83" s="32"/>
      <c r="O83" s="32"/>
      <c r="P83" s="301">
        <v>0</v>
      </c>
      <c r="Q83" s="301">
        <v>0</v>
      </c>
      <c r="R83" s="301">
        <v>0</v>
      </c>
      <c r="S83" s="301">
        <v>0</v>
      </c>
      <c r="T83" s="301">
        <v>0</v>
      </c>
      <c r="U83" s="301">
        <f t="shared" si="39"/>
        <v>0</v>
      </c>
      <c r="V83" s="319">
        <f t="shared" si="40"/>
        <v>0</v>
      </c>
    </row>
    <row r="84" hidden="1" spans="2:22">
      <c r="B84" s="276"/>
      <c r="C84" s="36">
        <v>33</v>
      </c>
      <c r="D84" s="37" t="s">
        <v>76</v>
      </c>
      <c r="E84" s="260">
        <v>3342</v>
      </c>
      <c r="F84" s="32">
        <v>516</v>
      </c>
      <c r="G84" s="32">
        <v>657</v>
      </c>
      <c r="H84" s="32">
        <v>77</v>
      </c>
      <c r="I84" s="32"/>
      <c r="J84" s="32"/>
      <c r="K84" s="32"/>
      <c r="L84" s="32"/>
      <c r="M84" s="32"/>
      <c r="N84" s="32"/>
      <c r="O84" s="32"/>
      <c r="P84" s="301">
        <v>0</v>
      </c>
      <c r="Q84" s="301">
        <v>0</v>
      </c>
      <c r="R84" s="301">
        <v>0</v>
      </c>
      <c r="S84" s="301">
        <v>0</v>
      </c>
      <c r="T84" s="301">
        <v>0</v>
      </c>
      <c r="U84" s="301">
        <f t="shared" si="39"/>
        <v>0</v>
      </c>
      <c r="V84" s="319">
        <f t="shared" si="40"/>
        <v>0</v>
      </c>
    </row>
    <row r="85" ht="15.75" hidden="1" spans="2:22">
      <c r="B85" s="277"/>
      <c r="C85" s="262">
        <v>34</v>
      </c>
      <c r="D85" s="263" t="s">
        <v>77</v>
      </c>
      <c r="E85" s="264">
        <v>5716</v>
      </c>
      <c r="F85" s="266"/>
      <c r="G85" s="266"/>
      <c r="H85" s="266"/>
      <c r="I85" s="266">
        <v>294</v>
      </c>
      <c r="J85" s="266">
        <v>114</v>
      </c>
      <c r="K85" s="266"/>
      <c r="L85" s="266"/>
      <c r="M85" s="266"/>
      <c r="N85" s="266"/>
      <c r="O85" s="266"/>
      <c r="P85" s="302">
        <v>0</v>
      </c>
      <c r="Q85" s="302">
        <v>0</v>
      </c>
      <c r="R85" s="302">
        <v>0</v>
      </c>
      <c r="S85" s="302">
        <v>0</v>
      </c>
      <c r="T85" s="302">
        <v>0</v>
      </c>
      <c r="U85" s="302">
        <f t="shared" si="39"/>
        <v>0</v>
      </c>
      <c r="V85" s="321">
        <f t="shared" si="40"/>
        <v>0</v>
      </c>
    </row>
    <row r="86" ht="15.75" hidden="1" spans="2:22">
      <c r="B86" s="267"/>
      <c r="C86" s="46"/>
      <c r="D86" s="47" t="s">
        <v>43</v>
      </c>
      <c r="E86" s="268">
        <f>SUM(E79:E85)</f>
        <v>29955</v>
      </c>
      <c r="F86" s="50">
        <v>616</v>
      </c>
      <c r="G86" s="50">
        <v>1013</v>
      </c>
      <c r="H86" s="50">
        <v>150</v>
      </c>
      <c r="I86" s="50">
        <v>294</v>
      </c>
      <c r="J86" s="50">
        <v>114</v>
      </c>
      <c r="K86" s="50">
        <v>0</v>
      </c>
      <c r="L86" s="50">
        <v>0</v>
      </c>
      <c r="M86" s="50">
        <v>0</v>
      </c>
      <c r="N86" s="50">
        <v>0</v>
      </c>
      <c r="O86" s="50">
        <v>10</v>
      </c>
      <c r="P86" s="309">
        <f t="shared" ref="P86:T86" si="44">SUM(P79:P85)</f>
        <v>0</v>
      </c>
      <c r="Q86" s="309">
        <f t="shared" si="44"/>
        <v>17</v>
      </c>
      <c r="R86" s="309">
        <f t="shared" si="44"/>
        <v>50</v>
      </c>
      <c r="S86" s="309">
        <f t="shared" si="44"/>
        <v>0</v>
      </c>
      <c r="T86" s="309">
        <f t="shared" si="44"/>
        <v>371</v>
      </c>
      <c r="U86" s="303">
        <f t="shared" si="39"/>
        <v>438</v>
      </c>
      <c r="V86" s="322">
        <f t="shared" si="40"/>
        <v>4380</v>
      </c>
    </row>
    <row r="87" ht="15.75" hidden="1" spans="2:22">
      <c r="B87" s="54" t="s">
        <v>78</v>
      </c>
      <c r="C87" s="54"/>
      <c r="D87" s="54"/>
      <c r="E87" s="278">
        <f>E86+E78+E69+E59</f>
        <v>125508.6</v>
      </c>
      <c r="F87" s="50">
        <v>3356</v>
      </c>
      <c r="G87" s="50">
        <v>3440</v>
      </c>
      <c r="H87" s="50">
        <v>1568.18</v>
      </c>
      <c r="I87" s="50">
        <v>2326</v>
      </c>
      <c r="J87" s="50">
        <v>1385</v>
      </c>
      <c r="K87" s="50">
        <v>1740</v>
      </c>
      <c r="L87" s="50">
        <v>1532.5</v>
      </c>
      <c r="M87" s="50">
        <v>2331.71</v>
      </c>
      <c r="N87" s="50">
        <v>1827.45</v>
      </c>
      <c r="O87" s="50">
        <v>2406.84</v>
      </c>
      <c r="P87" s="309">
        <f t="shared" ref="P87:T87" si="45">P86+P78+P69+P59</f>
        <v>493</v>
      </c>
      <c r="Q87" s="309">
        <f t="shared" si="45"/>
        <v>1273</v>
      </c>
      <c r="R87" s="309">
        <f t="shared" si="45"/>
        <v>1433</v>
      </c>
      <c r="S87" s="309">
        <f t="shared" si="45"/>
        <v>1100</v>
      </c>
      <c r="T87" s="309">
        <f t="shared" si="45"/>
        <v>1125</v>
      </c>
      <c r="U87" s="305">
        <f t="shared" si="39"/>
        <v>5424</v>
      </c>
      <c r="V87" s="322">
        <f t="shared" si="40"/>
        <v>225.357730468166</v>
      </c>
    </row>
    <row r="88" hidden="1"/>
    <row r="89" ht="15.75"/>
    <row r="90" spans="2:22">
      <c r="B90" s="332" t="s">
        <v>1</v>
      </c>
      <c r="C90" s="333" t="s">
        <v>2</v>
      </c>
      <c r="D90" s="333"/>
      <c r="E90" s="334" t="s">
        <v>3</v>
      </c>
      <c r="F90" s="335" t="s">
        <v>129</v>
      </c>
      <c r="G90" s="336"/>
      <c r="H90" s="336"/>
      <c r="I90" s="336"/>
      <c r="J90" s="336"/>
      <c r="K90" s="336"/>
      <c r="L90" s="336"/>
      <c r="M90" s="336"/>
      <c r="N90" s="336"/>
      <c r="O90" s="336"/>
      <c r="P90" s="336"/>
      <c r="Q90" s="336"/>
      <c r="R90" s="336"/>
      <c r="S90" s="336"/>
      <c r="T90" s="336"/>
      <c r="U90" s="350"/>
      <c r="V90" s="351" t="s">
        <v>122</v>
      </c>
    </row>
    <row r="91" spans="2:22">
      <c r="B91" s="337"/>
      <c r="C91" s="338"/>
      <c r="D91" s="338"/>
      <c r="E91" s="339"/>
      <c r="F91" s="800" t="s">
        <v>123</v>
      </c>
      <c r="G91" s="341"/>
      <c r="H91" s="341"/>
      <c r="I91" s="341"/>
      <c r="J91" s="341"/>
      <c r="K91" s="341"/>
      <c r="L91" s="341"/>
      <c r="M91" s="341"/>
      <c r="N91" s="341"/>
      <c r="O91" s="347"/>
      <c r="P91" s="801" t="s">
        <v>123</v>
      </c>
      <c r="Q91" s="348"/>
      <c r="R91" s="348"/>
      <c r="S91" s="348"/>
      <c r="T91" s="348"/>
      <c r="U91" s="298"/>
      <c r="V91" s="352"/>
    </row>
    <row r="92" ht="15.75" spans="2:22">
      <c r="B92" s="342"/>
      <c r="C92" s="343"/>
      <c r="D92" s="343"/>
      <c r="E92" s="344"/>
      <c r="F92" s="345">
        <v>2010</v>
      </c>
      <c r="G92" s="346">
        <v>2011</v>
      </c>
      <c r="H92" s="346">
        <v>2012</v>
      </c>
      <c r="I92" s="346">
        <v>2013</v>
      </c>
      <c r="J92" s="346">
        <v>2014</v>
      </c>
      <c r="K92" s="346">
        <v>2015</v>
      </c>
      <c r="L92" s="346">
        <v>2016</v>
      </c>
      <c r="M92" s="346">
        <v>2017</v>
      </c>
      <c r="N92" s="346">
        <v>2018</v>
      </c>
      <c r="O92" s="346">
        <v>2019</v>
      </c>
      <c r="P92" s="299" t="s">
        <v>11</v>
      </c>
      <c r="Q92" s="299" t="s">
        <v>126</v>
      </c>
      <c r="R92" s="299" t="s">
        <v>13</v>
      </c>
      <c r="S92" s="299" t="s">
        <v>127</v>
      </c>
      <c r="T92" s="299" t="s">
        <v>128</v>
      </c>
      <c r="U92" s="315" t="s">
        <v>132</v>
      </c>
      <c r="V92" s="353"/>
    </row>
    <row r="93" spans="2:22">
      <c r="B93" s="252" t="s">
        <v>31</v>
      </c>
      <c r="C93" s="253">
        <v>1</v>
      </c>
      <c r="D93" s="254" t="s">
        <v>32</v>
      </c>
      <c r="E93" s="255">
        <v>4103</v>
      </c>
      <c r="F93" s="256">
        <v>265</v>
      </c>
      <c r="G93" s="74"/>
      <c r="H93" s="74">
        <v>68</v>
      </c>
      <c r="I93" s="74">
        <v>69</v>
      </c>
      <c r="J93" s="74">
        <v>135</v>
      </c>
      <c r="K93" s="74">
        <v>266</v>
      </c>
      <c r="L93" s="74">
        <v>318</v>
      </c>
      <c r="M93" s="74">
        <v>56</v>
      </c>
      <c r="N93" s="74">
        <v>284</v>
      </c>
      <c r="O93" s="74">
        <v>331</v>
      </c>
      <c r="P93" s="300">
        <f t="shared" ref="P93:T93" si="46">P7</f>
        <v>0</v>
      </c>
      <c r="Q93" s="300">
        <f t="shared" si="46"/>
        <v>0</v>
      </c>
      <c r="R93" s="300">
        <f t="shared" si="46"/>
        <v>0</v>
      </c>
      <c r="S93" s="300">
        <f t="shared" si="46"/>
        <v>0</v>
      </c>
      <c r="T93" s="300">
        <f t="shared" si="46"/>
        <v>0</v>
      </c>
      <c r="U93" s="300">
        <f>P93+Q93+R93+S93+T93</f>
        <v>0</v>
      </c>
      <c r="V93" s="354">
        <f>IF(U93=0,0,(U93/O93*100))</f>
        <v>0</v>
      </c>
    </row>
    <row r="94" spans="2:22">
      <c r="B94" s="257"/>
      <c r="C94" s="28">
        <v>2</v>
      </c>
      <c r="D94" s="29" t="s">
        <v>34</v>
      </c>
      <c r="E94" s="258">
        <v>3663.5</v>
      </c>
      <c r="F94" s="31">
        <v>0</v>
      </c>
      <c r="G94" s="32"/>
      <c r="H94" s="32">
        <v>383</v>
      </c>
      <c r="I94" s="32">
        <v>67</v>
      </c>
      <c r="J94" s="32"/>
      <c r="K94" s="32"/>
      <c r="L94" s="32">
        <v>145</v>
      </c>
      <c r="M94" s="32">
        <v>31</v>
      </c>
      <c r="N94" s="32">
        <v>32</v>
      </c>
      <c r="O94" s="32">
        <v>99</v>
      </c>
      <c r="P94" s="301">
        <f t="shared" ref="P94:T94" si="47">P8</f>
        <v>0</v>
      </c>
      <c r="Q94" s="301">
        <f t="shared" si="47"/>
        <v>0</v>
      </c>
      <c r="R94" s="301">
        <f t="shared" si="47"/>
        <v>0</v>
      </c>
      <c r="S94" s="301">
        <f t="shared" si="47"/>
        <v>0</v>
      </c>
      <c r="T94" s="301">
        <f t="shared" si="47"/>
        <v>0</v>
      </c>
      <c r="U94" s="301">
        <f t="shared" ref="U94:U130" si="48">P94+Q94+R94+S94+T94</f>
        <v>0</v>
      </c>
      <c r="V94" s="319">
        <f t="shared" ref="V94:V130" si="49">IF(U94=0,0,(U94/O94*100))</f>
        <v>0</v>
      </c>
    </row>
    <row r="95" spans="2:22">
      <c r="B95" s="257"/>
      <c r="C95" s="33">
        <v>3</v>
      </c>
      <c r="D95" s="34" t="s">
        <v>35</v>
      </c>
      <c r="E95" s="259">
        <v>3435</v>
      </c>
      <c r="F95" s="31">
        <v>40</v>
      </c>
      <c r="G95" s="32">
        <v>43</v>
      </c>
      <c r="H95" s="32">
        <v>88</v>
      </c>
      <c r="I95" s="32">
        <v>159</v>
      </c>
      <c r="J95" s="32">
        <v>145</v>
      </c>
      <c r="K95" s="32">
        <v>211</v>
      </c>
      <c r="L95" s="32">
        <v>470</v>
      </c>
      <c r="M95" s="32">
        <v>172</v>
      </c>
      <c r="N95" s="32">
        <v>161</v>
      </c>
      <c r="O95" s="32">
        <v>155</v>
      </c>
      <c r="P95" s="301">
        <f t="shared" ref="P95:T95" si="50">P9</f>
        <v>0</v>
      </c>
      <c r="Q95" s="301">
        <f t="shared" si="50"/>
        <v>0</v>
      </c>
      <c r="R95" s="301">
        <f t="shared" si="50"/>
        <v>0</v>
      </c>
      <c r="S95" s="301">
        <f t="shared" si="50"/>
        <v>0</v>
      </c>
      <c r="T95" s="301">
        <f t="shared" si="50"/>
        <v>0</v>
      </c>
      <c r="U95" s="301">
        <f t="shared" si="48"/>
        <v>0</v>
      </c>
      <c r="V95" s="320">
        <f t="shared" si="49"/>
        <v>0</v>
      </c>
    </row>
    <row r="96" spans="2:22">
      <c r="B96" s="257"/>
      <c r="C96" s="36">
        <v>4</v>
      </c>
      <c r="D96" s="37" t="s">
        <v>37</v>
      </c>
      <c r="E96" s="260">
        <v>2052</v>
      </c>
      <c r="F96" s="31">
        <v>0</v>
      </c>
      <c r="G96" s="32"/>
      <c r="H96" s="32"/>
      <c r="I96" s="32"/>
      <c r="J96" s="32"/>
      <c r="K96" s="32"/>
      <c r="L96" s="32"/>
      <c r="M96" s="32"/>
      <c r="N96" s="32"/>
      <c r="O96" s="32"/>
      <c r="P96" s="301">
        <f t="shared" ref="P96:T96" si="51">P10</f>
        <v>0</v>
      </c>
      <c r="Q96" s="301">
        <f t="shared" si="51"/>
        <v>0</v>
      </c>
      <c r="R96" s="301">
        <f t="shared" si="51"/>
        <v>0</v>
      </c>
      <c r="S96" s="301">
        <f t="shared" si="51"/>
        <v>0</v>
      </c>
      <c r="T96" s="301">
        <f t="shared" si="51"/>
        <v>0</v>
      </c>
      <c r="U96" s="301">
        <f t="shared" si="48"/>
        <v>0</v>
      </c>
      <c r="V96" s="319">
        <f t="shared" si="49"/>
        <v>0</v>
      </c>
    </row>
    <row r="97" spans="2:22">
      <c r="B97" s="257"/>
      <c r="C97" s="36">
        <v>5</v>
      </c>
      <c r="D97" s="37" t="s">
        <v>38</v>
      </c>
      <c r="E97" s="260">
        <v>4952</v>
      </c>
      <c r="F97" s="31">
        <v>0</v>
      </c>
      <c r="G97" s="32">
        <v>80</v>
      </c>
      <c r="H97" s="32">
        <v>136</v>
      </c>
      <c r="I97" s="32">
        <v>12</v>
      </c>
      <c r="J97" s="32"/>
      <c r="K97" s="32"/>
      <c r="L97" s="32"/>
      <c r="M97" s="32"/>
      <c r="N97" s="32"/>
      <c r="O97" s="32">
        <v>30</v>
      </c>
      <c r="P97" s="301">
        <f t="shared" ref="P97:T97" si="52">P11</f>
        <v>0</v>
      </c>
      <c r="Q97" s="301">
        <f t="shared" si="52"/>
        <v>0</v>
      </c>
      <c r="R97" s="301">
        <f t="shared" si="52"/>
        <v>0</v>
      </c>
      <c r="S97" s="301">
        <f t="shared" si="52"/>
        <v>0</v>
      </c>
      <c r="T97" s="301">
        <f t="shared" si="52"/>
        <v>0</v>
      </c>
      <c r="U97" s="301">
        <f t="shared" si="48"/>
        <v>0</v>
      </c>
      <c r="V97" s="319">
        <f t="shared" si="49"/>
        <v>0</v>
      </c>
    </row>
    <row r="98" spans="2:22">
      <c r="B98" s="257"/>
      <c r="C98" s="36">
        <v>6</v>
      </c>
      <c r="D98" s="37" t="s">
        <v>39</v>
      </c>
      <c r="E98" s="260">
        <v>7125</v>
      </c>
      <c r="F98" s="31">
        <v>33</v>
      </c>
      <c r="G98" s="32">
        <v>89</v>
      </c>
      <c r="H98" s="32">
        <v>86</v>
      </c>
      <c r="I98" s="32"/>
      <c r="J98" s="32"/>
      <c r="K98" s="32"/>
      <c r="L98" s="32">
        <v>191</v>
      </c>
      <c r="M98" s="32"/>
      <c r="N98" s="32">
        <v>9</v>
      </c>
      <c r="O98" s="32"/>
      <c r="P98" s="301">
        <f t="shared" ref="P98:T98" si="53">P12</f>
        <v>0</v>
      </c>
      <c r="Q98" s="301">
        <f t="shared" si="53"/>
        <v>0</v>
      </c>
      <c r="R98" s="301">
        <f t="shared" si="53"/>
        <v>0</v>
      </c>
      <c r="S98" s="301">
        <f t="shared" si="53"/>
        <v>0</v>
      </c>
      <c r="T98" s="301">
        <f t="shared" si="53"/>
        <v>0</v>
      </c>
      <c r="U98" s="301">
        <f t="shared" si="48"/>
        <v>0</v>
      </c>
      <c r="V98" s="319">
        <f t="shared" si="49"/>
        <v>0</v>
      </c>
    </row>
    <row r="99" spans="2:22">
      <c r="B99" s="257"/>
      <c r="C99" s="36">
        <v>7</v>
      </c>
      <c r="D99" s="37" t="s">
        <v>40</v>
      </c>
      <c r="E99" s="260">
        <v>2675.17</v>
      </c>
      <c r="F99" s="31">
        <v>216</v>
      </c>
      <c r="G99" s="32">
        <v>69</v>
      </c>
      <c r="H99" s="32">
        <v>338</v>
      </c>
      <c r="I99" s="32"/>
      <c r="J99" s="32"/>
      <c r="K99" s="32">
        <v>141</v>
      </c>
      <c r="L99" s="32">
        <v>68</v>
      </c>
      <c r="M99" s="32"/>
      <c r="N99" s="32"/>
      <c r="O99" s="32"/>
      <c r="P99" s="301">
        <f t="shared" ref="P99:T99" si="54">P13</f>
        <v>0</v>
      </c>
      <c r="Q99" s="301">
        <f t="shared" si="54"/>
        <v>0</v>
      </c>
      <c r="R99" s="301">
        <f t="shared" si="54"/>
        <v>0</v>
      </c>
      <c r="S99" s="301">
        <f t="shared" si="54"/>
        <v>0</v>
      </c>
      <c r="T99" s="301">
        <f t="shared" si="54"/>
        <v>0</v>
      </c>
      <c r="U99" s="301">
        <f t="shared" si="48"/>
        <v>0</v>
      </c>
      <c r="V99" s="320">
        <f t="shared" si="49"/>
        <v>0</v>
      </c>
    </row>
    <row r="100" spans="2:22">
      <c r="B100" s="257"/>
      <c r="C100" s="36">
        <v>8</v>
      </c>
      <c r="D100" s="37" t="s">
        <v>41</v>
      </c>
      <c r="E100" s="260">
        <v>2206</v>
      </c>
      <c r="F100" s="31">
        <v>0</v>
      </c>
      <c r="G100" s="32">
        <v>43</v>
      </c>
      <c r="H100" s="32"/>
      <c r="I100" s="32">
        <v>431</v>
      </c>
      <c r="J100" s="32">
        <v>140</v>
      </c>
      <c r="K100" s="32"/>
      <c r="L100" s="32"/>
      <c r="M100" s="32"/>
      <c r="N100" s="32">
        <v>39</v>
      </c>
      <c r="O100" s="32"/>
      <c r="P100" s="301">
        <f t="shared" ref="P100:T100" si="55">P14</f>
        <v>0</v>
      </c>
      <c r="Q100" s="301">
        <f t="shared" si="55"/>
        <v>0</v>
      </c>
      <c r="R100" s="301">
        <f t="shared" si="55"/>
        <v>0</v>
      </c>
      <c r="S100" s="301">
        <f t="shared" si="55"/>
        <v>0</v>
      </c>
      <c r="T100" s="301">
        <f t="shared" si="55"/>
        <v>0</v>
      </c>
      <c r="U100" s="301">
        <f t="shared" si="48"/>
        <v>0</v>
      </c>
      <c r="V100" s="319">
        <f t="shared" si="49"/>
        <v>0</v>
      </c>
    </row>
    <row r="101" ht="15.75" spans="2:22">
      <c r="B101" s="261"/>
      <c r="C101" s="262">
        <v>9</v>
      </c>
      <c r="D101" s="263" t="s">
        <v>42</v>
      </c>
      <c r="E101" s="264">
        <v>1832</v>
      </c>
      <c r="F101" s="265">
        <v>0</v>
      </c>
      <c r="G101" s="266"/>
      <c r="H101" s="266"/>
      <c r="I101" s="266"/>
      <c r="J101" s="266"/>
      <c r="K101" s="266"/>
      <c r="L101" s="266"/>
      <c r="M101" s="266"/>
      <c r="N101" s="266"/>
      <c r="O101" s="266"/>
      <c r="P101" s="302">
        <f t="shared" ref="P101:T101" si="56">P15</f>
        <v>0</v>
      </c>
      <c r="Q101" s="302">
        <f t="shared" si="56"/>
        <v>0</v>
      </c>
      <c r="R101" s="302">
        <f t="shared" si="56"/>
        <v>0</v>
      </c>
      <c r="S101" s="302">
        <f t="shared" si="56"/>
        <v>0</v>
      </c>
      <c r="T101" s="302">
        <f t="shared" si="56"/>
        <v>0</v>
      </c>
      <c r="U101" s="302">
        <f t="shared" si="48"/>
        <v>0</v>
      </c>
      <c r="V101" s="321">
        <f t="shared" si="49"/>
        <v>0</v>
      </c>
    </row>
    <row r="102" ht="15.75" spans="2:22">
      <c r="B102" s="267"/>
      <c r="C102" s="46"/>
      <c r="D102" s="47" t="s">
        <v>43</v>
      </c>
      <c r="E102" s="268">
        <f>SUM(E93:E101)</f>
        <v>32043.67</v>
      </c>
      <c r="F102" s="269">
        <f t="shared" ref="F102:O102" si="57">SUM(F93:F101)</f>
        <v>554</v>
      </c>
      <c r="G102" s="270">
        <f t="shared" si="57"/>
        <v>324</v>
      </c>
      <c r="H102" s="270">
        <f t="shared" si="57"/>
        <v>1099</v>
      </c>
      <c r="I102" s="270">
        <f t="shared" si="57"/>
        <v>738</v>
      </c>
      <c r="J102" s="270">
        <f t="shared" si="57"/>
        <v>420</v>
      </c>
      <c r="K102" s="270">
        <f t="shared" si="57"/>
        <v>618</v>
      </c>
      <c r="L102" s="270">
        <f t="shared" si="57"/>
        <v>1192</v>
      </c>
      <c r="M102" s="270">
        <f t="shared" si="57"/>
        <v>259</v>
      </c>
      <c r="N102" s="270">
        <f t="shared" si="57"/>
        <v>525</v>
      </c>
      <c r="O102" s="270">
        <f t="shared" si="57"/>
        <v>615</v>
      </c>
      <c r="P102" s="303">
        <f t="shared" ref="P102:T102" si="58">P16</f>
        <v>0</v>
      </c>
      <c r="Q102" s="303">
        <f t="shared" si="58"/>
        <v>0</v>
      </c>
      <c r="R102" s="303">
        <f t="shared" si="58"/>
        <v>0</v>
      </c>
      <c r="S102" s="303">
        <f t="shared" si="58"/>
        <v>0</v>
      </c>
      <c r="T102" s="303">
        <f t="shared" si="58"/>
        <v>0</v>
      </c>
      <c r="U102" s="303">
        <f t="shared" si="48"/>
        <v>0</v>
      </c>
      <c r="V102" s="322">
        <f t="shared" si="49"/>
        <v>0</v>
      </c>
    </row>
    <row r="103" spans="2:22">
      <c r="B103" s="252" t="s">
        <v>44</v>
      </c>
      <c r="C103" s="253">
        <v>10</v>
      </c>
      <c r="D103" s="254" t="s">
        <v>45</v>
      </c>
      <c r="E103" s="255">
        <v>3854</v>
      </c>
      <c r="F103" s="256">
        <v>22</v>
      </c>
      <c r="G103" s="74">
        <v>27</v>
      </c>
      <c r="H103" s="74">
        <v>66</v>
      </c>
      <c r="I103" s="74">
        <v>578</v>
      </c>
      <c r="J103" s="74">
        <v>158</v>
      </c>
      <c r="K103" s="74">
        <v>83</v>
      </c>
      <c r="L103" s="74">
        <v>163</v>
      </c>
      <c r="M103" s="74">
        <v>367</v>
      </c>
      <c r="N103" s="74">
        <v>220</v>
      </c>
      <c r="O103" s="74">
        <v>69</v>
      </c>
      <c r="P103" s="300">
        <f t="shared" ref="P103:T103" si="59">P17</f>
        <v>0</v>
      </c>
      <c r="Q103" s="300">
        <f t="shared" si="59"/>
        <v>0</v>
      </c>
      <c r="R103" s="300">
        <f t="shared" si="59"/>
        <v>0</v>
      </c>
      <c r="S103" s="300">
        <f t="shared" si="59"/>
        <v>0</v>
      </c>
      <c r="T103" s="300">
        <f t="shared" si="59"/>
        <v>0</v>
      </c>
      <c r="U103" s="300">
        <f t="shared" si="48"/>
        <v>0</v>
      </c>
      <c r="V103" s="318">
        <f t="shared" si="49"/>
        <v>0</v>
      </c>
    </row>
    <row r="104" spans="2:22">
      <c r="B104" s="257"/>
      <c r="C104" s="36">
        <v>11</v>
      </c>
      <c r="D104" s="37" t="s">
        <v>47</v>
      </c>
      <c r="E104" s="260">
        <v>3142</v>
      </c>
      <c r="F104" s="31">
        <v>129</v>
      </c>
      <c r="G104" s="32">
        <v>76</v>
      </c>
      <c r="H104" s="32">
        <v>31</v>
      </c>
      <c r="I104" s="32">
        <v>80</v>
      </c>
      <c r="J104" s="32"/>
      <c r="K104" s="32">
        <v>80</v>
      </c>
      <c r="L104" s="32">
        <v>134</v>
      </c>
      <c r="M104" s="32">
        <v>75</v>
      </c>
      <c r="N104" s="32">
        <v>409</v>
      </c>
      <c r="O104" s="32">
        <v>81</v>
      </c>
      <c r="P104" s="301">
        <f t="shared" ref="P104:T104" si="60">P18</f>
        <v>0</v>
      </c>
      <c r="Q104" s="301">
        <f t="shared" si="60"/>
        <v>0</v>
      </c>
      <c r="R104" s="301">
        <f t="shared" si="60"/>
        <v>0</v>
      </c>
      <c r="S104" s="301">
        <f t="shared" si="60"/>
        <v>0</v>
      </c>
      <c r="T104" s="301">
        <f t="shared" si="60"/>
        <v>0</v>
      </c>
      <c r="U104" s="301">
        <f t="shared" si="48"/>
        <v>0</v>
      </c>
      <c r="V104" s="320">
        <f t="shared" si="49"/>
        <v>0</v>
      </c>
    </row>
    <row r="105" spans="2:22">
      <c r="B105" s="257"/>
      <c r="C105" s="33">
        <v>12</v>
      </c>
      <c r="D105" s="34" t="s">
        <v>48</v>
      </c>
      <c r="E105" s="259">
        <v>6520</v>
      </c>
      <c r="F105" s="31">
        <v>216</v>
      </c>
      <c r="G105" s="32">
        <v>89</v>
      </c>
      <c r="H105" s="32">
        <v>329</v>
      </c>
      <c r="I105" s="32">
        <v>598</v>
      </c>
      <c r="J105" s="32">
        <v>224</v>
      </c>
      <c r="K105" s="32">
        <v>61</v>
      </c>
      <c r="L105" s="32">
        <v>61</v>
      </c>
      <c r="M105" s="32">
        <v>93</v>
      </c>
      <c r="N105" s="32">
        <v>60</v>
      </c>
      <c r="O105" s="32">
        <v>167</v>
      </c>
      <c r="P105" s="301">
        <f t="shared" ref="P105:T105" si="61">P19</f>
        <v>0</v>
      </c>
      <c r="Q105" s="301">
        <f t="shared" si="61"/>
        <v>0</v>
      </c>
      <c r="R105" s="301">
        <f t="shared" si="61"/>
        <v>0</v>
      </c>
      <c r="S105" s="301">
        <f t="shared" si="61"/>
        <v>0</v>
      </c>
      <c r="T105" s="301">
        <f t="shared" si="61"/>
        <v>0</v>
      </c>
      <c r="U105" s="301">
        <f t="shared" si="48"/>
        <v>0</v>
      </c>
      <c r="V105" s="319">
        <f t="shared" si="49"/>
        <v>0</v>
      </c>
    </row>
    <row r="106" spans="2:22">
      <c r="B106" s="257"/>
      <c r="C106" s="36">
        <v>13</v>
      </c>
      <c r="D106" s="37" t="s">
        <v>49</v>
      </c>
      <c r="E106" s="260">
        <v>4077</v>
      </c>
      <c r="F106" s="31">
        <v>98</v>
      </c>
      <c r="G106" s="32">
        <v>49</v>
      </c>
      <c r="H106" s="32">
        <v>151</v>
      </c>
      <c r="I106" s="32">
        <v>170</v>
      </c>
      <c r="J106" s="32">
        <v>32</v>
      </c>
      <c r="K106" s="32"/>
      <c r="L106" s="32">
        <v>133</v>
      </c>
      <c r="M106" s="32">
        <v>178</v>
      </c>
      <c r="N106" s="32">
        <v>71</v>
      </c>
      <c r="O106" s="32">
        <v>279</v>
      </c>
      <c r="P106" s="301">
        <f t="shared" ref="P106:T106" si="62">P20</f>
        <v>0</v>
      </c>
      <c r="Q106" s="301">
        <f t="shared" si="62"/>
        <v>0</v>
      </c>
      <c r="R106" s="301">
        <f t="shared" si="62"/>
        <v>0</v>
      </c>
      <c r="S106" s="301">
        <f t="shared" si="62"/>
        <v>0</v>
      </c>
      <c r="T106" s="301">
        <f t="shared" si="62"/>
        <v>0</v>
      </c>
      <c r="U106" s="301">
        <f t="shared" si="48"/>
        <v>0</v>
      </c>
      <c r="V106" s="319">
        <f t="shared" si="49"/>
        <v>0</v>
      </c>
    </row>
    <row r="107" spans="2:22">
      <c r="B107" s="257"/>
      <c r="C107" s="36">
        <v>14</v>
      </c>
      <c r="D107" s="37" t="s">
        <v>50</v>
      </c>
      <c r="E107" s="260">
        <v>4458</v>
      </c>
      <c r="F107" s="31">
        <v>440</v>
      </c>
      <c r="G107" s="32">
        <v>99</v>
      </c>
      <c r="H107" s="32">
        <v>20</v>
      </c>
      <c r="I107" s="32">
        <v>4</v>
      </c>
      <c r="J107" s="32"/>
      <c r="K107" s="32">
        <v>98</v>
      </c>
      <c r="L107" s="32"/>
      <c r="M107" s="32"/>
      <c r="N107" s="32">
        <v>0</v>
      </c>
      <c r="O107" s="32">
        <v>1.44</v>
      </c>
      <c r="P107" s="301">
        <f t="shared" ref="P107:T107" si="63">P21</f>
        <v>0</v>
      </c>
      <c r="Q107" s="301">
        <f t="shared" si="63"/>
        <v>0</v>
      </c>
      <c r="R107" s="301">
        <f t="shared" si="63"/>
        <v>0</v>
      </c>
      <c r="S107" s="301">
        <f t="shared" si="63"/>
        <v>0</v>
      </c>
      <c r="T107" s="301">
        <f t="shared" si="63"/>
        <v>0</v>
      </c>
      <c r="U107" s="301">
        <f t="shared" si="48"/>
        <v>0</v>
      </c>
      <c r="V107" s="320">
        <f t="shared" si="49"/>
        <v>0</v>
      </c>
    </row>
    <row r="108" spans="2:22">
      <c r="B108" s="257"/>
      <c r="C108" s="262">
        <v>15</v>
      </c>
      <c r="D108" s="263" t="s">
        <v>51</v>
      </c>
      <c r="E108" s="264">
        <v>2261</v>
      </c>
      <c r="F108" s="265"/>
      <c r="G108" s="266">
        <v>81</v>
      </c>
      <c r="H108" s="266">
        <v>100</v>
      </c>
      <c r="I108" s="266">
        <v>60</v>
      </c>
      <c r="J108" s="266">
        <v>20</v>
      </c>
      <c r="K108" s="266"/>
      <c r="L108" s="266"/>
      <c r="M108" s="266"/>
      <c r="N108" s="266">
        <v>48</v>
      </c>
      <c r="O108" s="266">
        <v>78</v>
      </c>
      <c r="P108" s="302">
        <f t="shared" ref="P108:T108" si="64">P22</f>
        <v>0</v>
      </c>
      <c r="Q108" s="302">
        <f t="shared" si="64"/>
        <v>0</v>
      </c>
      <c r="R108" s="302">
        <f t="shared" si="64"/>
        <v>0</v>
      </c>
      <c r="S108" s="302">
        <f t="shared" si="64"/>
        <v>0</v>
      </c>
      <c r="T108" s="302">
        <f t="shared" si="64"/>
        <v>0</v>
      </c>
      <c r="U108" s="302">
        <f t="shared" si="48"/>
        <v>0</v>
      </c>
      <c r="V108" s="355">
        <f t="shared" si="49"/>
        <v>0</v>
      </c>
    </row>
    <row r="109" spans="2:22">
      <c r="B109" s="257"/>
      <c r="C109" s="36">
        <v>16</v>
      </c>
      <c r="D109" s="37" t="s">
        <v>52</v>
      </c>
      <c r="E109" s="260">
        <v>1704.56</v>
      </c>
      <c r="F109" s="31"/>
      <c r="G109" s="32"/>
      <c r="H109" s="32"/>
      <c r="I109" s="32"/>
      <c r="J109" s="32"/>
      <c r="K109" s="32"/>
      <c r="L109" s="32"/>
      <c r="M109" s="32"/>
      <c r="N109" s="32"/>
      <c r="O109" s="32"/>
      <c r="P109" s="301">
        <f t="shared" ref="P109:T109" si="65">P23</f>
        <v>94.76</v>
      </c>
      <c r="Q109" s="301">
        <f t="shared" si="65"/>
        <v>81.18</v>
      </c>
      <c r="R109" s="301">
        <f t="shared" si="65"/>
        <v>42.24</v>
      </c>
      <c r="S109" s="301">
        <f t="shared" si="65"/>
        <v>0</v>
      </c>
      <c r="T109" s="301">
        <f t="shared" si="65"/>
        <v>0</v>
      </c>
      <c r="U109" s="301"/>
      <c r="V109" s="319"/>
    </row>
    <row r="110" spans="2:22">
      <c r="B110" s="257"/>
      <c r="C110" s="36">
        <v>17</v>
      </c>
      <c r="D110" s="37" t="s">
        <v>53</v>
      </c>
      <c r="E110" s="260">
        <v>1431.83</v>
      </c>
      <c r="F110" s="31"/>
      <c r="G110" s="32"/>
      <c r="H110" s="32"/>
      <c r="I110" s="32"/>
      <c r="J110" s="32"/>
      <c r="K110" s="32"/>
      <c r="L110" s="32"/>
      <c r="M110" s="32"/>
      <c r="N110" s="32"/>
      <c r="O110" s="32"/>
      <c r="P110" s="301">
        <f t="shared" ref="P110:T110" si="66">P24</f>
        <v>25.27</v>
      </c>
      <c r="Q110" s="301">
        <f t="shared" si="66"/>
        <v>78.36</v>
      </c>
      <c r="R110" s="301">
        <f t="shared" si="66"/>
        <v>35.81</v>
      </c>
      <c r="S110" s="301">
        <f t="shared" si="66"/>
        <v>0</v>
      </c>
      <c r="T110" s="301">
        <f t="shared" si="66"/>
        <v>0</v>
      </c>
      <c r="U110" s="301"/>
      <c r="V110" s="319"/>
    </row>
    <row r="111" ht="15.75" spans="2:22">
      <c r="B111" s="261"/>
      <c r="C111" s="40">
        <v>18</v>
      </c>
      <c r="D111" s="41" t="s">
        <v>54</v>
      </c>
      <c r="E111" s="275">
        <v>963.15</v>
      </c>
      <c r="F111" s="43"/>
      <c r="G111" s="44"/>
      <c r="H111" s="44"/>
      <c r="I111" s="44"/>
      <c r="J111" s="44"/>
      <c r="K111" s="44"/>
      <c r="L111" s="44"/>
      <c r="M111" s="44"/>
      <c r="N111" s="44"/>
      <c r="O111" s="44"/>
      <c r="P111" s="304">
        <f t="shared" ref="P111:T111" si="67">P25</f>
        <v>35</v>
      </c>
      <c r="Q111" s="304">
        <f t="shared" si="67"/>
        <v>12.46</v>
      </c>
      <c r="R111" s="304">
        <f t="shared" si="67"/>
        <v>13.17</v>
      </c>
      <c r="S111" s="304">
        <f t="shared" si="67"/>
        <v>0</v>
      </c>
      <c r="T111" s="304">
        <f t="shared" si="67"/>
        <v>0</v>
      </c>
      <c r="U111" s="304"/>
      <c r="V111" s="323"/>
    </row>
    <row r="112" ht="15.75" spans="2:22">
      <c r="B112" s="267"/>
      <c r="C112" s="46"/>
      <c r="D112" s="47" t="s">
        <v>43</v>
      </c>
      <c r="E112" s="268">
        <f>SUM(E103:E108)</f>
        <v>24312</v>
      </c>
      <c r="F112" s="269">
        <f t="shared" ref="F112:O112" si="68">SUM(F103:F108)</f>
        <v>905</v>
      </c>
      <c r="G112" s="270">
        <f t="shared" si="68"/>
        <v>421</v>
      </c>
      <c r="H112" s="270">
        <f t="shared" si="68"/>
        <v>697</v>
      </c>
      <c r="I112" s="270">
        <f t="shared" si="68"/>
        <v>1490</v>
      </c>
      <c r="J112" s="270">
        <f t="shared" si="68"/>
        <v>434</v>
      </c>
      <c r="K112" s="270">
        <f t="shared" si="68"/>
        <v>322</v>
      </c>
      <c r="L112" s="270">
        <f t="shared" si="68"/>
        <v>491</v>
      </c>
      <c r="M112" s="270">
        <f t="shared" si="68"/>
        <v>713</v>
      </c>
      <c r="N112" s="270">
        <f t="shared" si="68"/>
        <v>808</v>
      </c>
      <c r="O112" s="270">
        <f t="shared" si="68"/>
        <v>675.44</v>
      </c>
      <c r="P112" s="303">
        <f t="shared" ref="P112:T112" si="69">P26</f>
        <v>155.03</v>
      </c>
      <c r="Q112" s="303">
        <f t="shared" si="69"/>
        <v>172</v>
      </c>
      <c r="R112" s="303">
        <f t="shared" si="69"/>
        <v>91.22</v>
      </c>
      <c r="S112" s="303">
        <f t="shared" si="69"/>
        <v>0</v>
      </c>
      <c r="T112" s="303">
        <f t="shared" si="69"/>
        <v>0</v>
      </c>
      <c r="U112" s="303">
        <f t="shared" si="48"/>
        <v>418.25</v>
      </c>
      <c r="V112" s="322">
        <f t="shared" si="49"/>
        <v>61.9225986023925</v>
      </c>
    </row>
    <row r="113" spans="2:22">
      <c r="B113" s="271" t="s">
        <v>55</v>
      </c>
      <c r="C113" s="253">
        <v>19</v>
      </c>
      <c r="D113" s="254" t="s">
        <v>56</v>
      </c>
      <c r="E113" s="255">
        <v>6156</v>
      </c>
      <c r="F113" s="256">
        <v>258</v>
      </c>
      <c r="G113" s="74">
        <v>148</v>
      </c>
      <c r="H113" s="74">
        <v>619</v>
      </c>
      <c r="I113" s="74">
        <v>284</v>
      </c>
      <c r="J113" s="74">
        <v>639</v>
      </c>
      <c r="K113" s="74">
        <v>429</v>
      </c>
      <c r="L113" s="74">
        <v>127</v>
      </c>
      <c r="M113" s="74"/>
      <c r="N113" s="74">
        <v>103</v>
      </c>
      <c r="O113" s="74">
        <v>127.5</v>
      </c>
      <c r="P113" s="300">
        <f t="shared" ref="P113:T113" si="70">P27</f>
        <v>0</v>
      </c>
      <c r="Q113" s="300">
        <f t="shared" si="70"/>
        <v>0</v>
      </c>
      <c r="R113" s="300">
        <f t="shared" si="70"/>
        <v>0</v>
      </c>
      <c r="S113" s="300">
        <f t="shared" si="70"/>
        <v>0</v>
      </c>
      <c r="T113" s="300">
        <f t="shared" si="70"/>
        <v>0</v>
      </c>
      <c r="U113" s="300">
        <f t="shared" si="48"/>
        <v>0</v>
      </c>
      <c r="V113" s="331">
        <f t="shared" si="49"/>
        <v>0</v>
      </c>
    </row>
    <row r="114" spans="2:22">
      <c r="B114" s="272"/>
      <c r="C114" s="28">
        <v>20</v>
      </c>
      <c r="D114" s="29" t="s">
        <v>59</v>
      </c>
      <c r="E114" s="258">
        <v>3621</v>
      </c>
      <c r="F114" s="31">
        <v>21</v>
      </c>
      <c r="G114" s="32">
        <v>0.05</v>
      </c>
      <c r="H114" s="32">
        <v>6</v>
      </c>
      <c r="I114" s="32">
        <v>336</v>
      </c>
      <c r="J114" s="32">
        <v>385</v>
      </c>
      <c r="K114" s="32">
        <v>166</v>
      </c>
      <c r="L114" s="32">
        <v>161</v>
      </c>
      <c r="M114" s="32">
        <v>32</v>
      </c>
      <c r="N114" s="32">
        <v>458</v>
      </c>
      <c r="O114" s="32">
        <v>146</v>
      </c>
      <c r="P114" s="301">
        <f t="shared" ref="P114:T114" si="71">P28</f>
        <v>0</v>
      </c>
      <c r="Q114" s="301">
        <f t="shared" si="71"/>
        <v>0</v>
      </c>
      <c r="R114" s="301">
        <f t="shared" si="71"/>
        <v>0</v>
      </c>
      <c r="S114" s="301">
        <f t="shared" si="71"/>
        <v>0</v>
      </c>
      <c r="T114" s="301">
        <f t="shared" si="71"/>
        <v>0</v>
      </c>
      <c r="U114" s="301">
        <f t="shared" si="48"/>
        <v>0</v>
      </c>
      <c r="V114" s="319">
        <f t="shared" si="49"/>
        <v>0</v>
      </c>
    </row>
    <row r="115" spans="2:22">
      <c r="B115" s="272"/>
      <c r="C115" s="33">
        <v>21</v>
      </c>
      <c r="D115" s="34" t="s">
        <v>61</v>
      </c>
      <c r="E115" s="259">
        <v>5972</v>
      </c>
      <c r="F115" s="31">
        <f>91+24</f>
        <v>115</v>
      </c>
      <c r="G115" s="32">
        <f>14.2+11</f>
        <v>25.2</v>
      </c>
      <c r="H115" s="32">
        <f>5+70</f>
        <v>75</v>
      </c>
      <c r="I115" s="32"/>
      <c r="J115" s="32">
        <v>15</v>
      </c>
      <c r="K115" s="32"/>
      <c r="L115" s="32"/>
      <c r="M115" s="32">
        <v>6</v>
      </c>
      <c r="N115" s="32">
        <v>26</v>
      </c>
      <c r="O115" s="32">
        <f>74+246</f>
        <v>320</v>
      </c>
      <c r="P115" s="301">
        <f t="shared" ref="P115:T115" si="72">P29</f>
        <v>0</v>
      </c>
      <c r="Q115" s="301">
        <f t="shared" si="72"/>
        <v>0</v>
      </c>
      <c r="R115" s="301">
        <f t="shared" si="72"/>
        <v>0</v>
      </c>
      <c r="S115" s="301">
        <f t="shared" si="72"/>
        <v>0</v>
      </c>
      <c r="T115" s="301">
        <f t="shared" si="72"/>
        <v>0</v>
      </c>
      <c r="U115" s="301">
        <f t="shared" si="48"/>
        <v>0</v>
      </c>
      <c r="V115" s="319">
        <f t="shared" si="49"/>
        <v>0</v>
      </c>
    </row>
    <row r="116" spans="2:22">
      <c r="B116" s="272"/>
      <c r="C116" s="36">
        <v>22</v>
      </c>
      <c r="D116" s="37" t="s">
        <v>63</v>
      </c>
      <c r="E116" s="260">
        <v>3937</v>
      </c>
      <c r="F116" s="31">
        <v>37</v>
      </c>
      <c r="G116" s="32">
        <v>60</v>
      </c>
      <c r="H116" s="32">
        <v>281</v>
      </c>
      <c r="I116" s="32">
        <v>20</v>
      </c>
      <c r="J116" s="32">
        <v>146</v>
      </c>
      <c r="K116" s="32"/>
      <c r="L116" s="32">
        <v>121</v>
      </c>
      <c r="M116" s="32"/>
      <c r="N116" s="32">
        <v>45</v>
      </c>
      <c r="O116" s="32">
        <v>259</v>
      </c>
      <c r="P116" s="301">
        <f t="shared" ref="P116:T116" si="73">P30</f>
        <v>0</v>
      </c>
      <c r="Q116" s="301">
        <f t="shared" si="73"/>
        <v>0</v>
      </c>
      <c r="R116" s="301">
        <f t="shared" si="73"/>
        <v>0</v>
      </c>
      <c r="S116" s="301">
        <f t="shared" si="73"/>
        <v>0</v>
      </c>
      <c r="T116" s="301">
        <f t="shared" si="73"/>
        <v>0</v>
      </c>
      <c r="U116" s="301">
        <f t="shared" si="48"/>
        <v>0</v>
      </c>
      <c r="V116" s="319">
        <f t="shared" si="49"/>
        <v>0</v>
      </c>
    </row>
    <row r="117" spans="2:22">
      <c r="B117" s="273"/>
      <c r="C117" s="36">
        <v>24</v>
      </c>
      <c r="D117" s="37" t="s">
        <v>64</v>
      </c>
      <c r="E117" s="260">
        <v>5658.93</v>
      </c>
      <c r="F117" s="31"/>
      <c r="G117" s="32"/>
      <c r="H117" s="32"/>
      <c r="I117" s="32"/>
      <c r="J117" s="32"/>
      <c r="K117" s="32"/>
      <c r="L117" s="32"/>
      <c r="M117" s="32"/>
      <c r="N117" s="32"/>
      <c r="O117" s="32"/>
      <c r="P117" s="301">
        <f t="shared" ref="P117:T117" si="74">P31</f>
        <v>0</v>
      </c>
      <c r="Q117" s="301">
        <f t="shared" si="74"/>
        <v>0</v>
      </c>
      <c r="R117" s="301">
        <f t="shared" si="74"/>
        <v>0</v>
      </c>
      <c r="S117" s="301">
        <f t="shared" si="74"/>
        <v>0</v>
      </c>
      <c r="T117" s="301">
        <f t="shared" si="74"/>
        <v>0</v>
      </c>
      <c r="U117" s="301">
        <f t="shared" si="48"/>
        <v>0</v>
      </c>
      <c r="V117" s="319">
        <f t="shared" si="49"/>
        <v>0</v>
      </c>
    </row>
    <row r="118" spans="2:22">
      <c r="B118" s="274"/>
      <c r="C118" s="36">
        <v>25</v>
      </c>
      <c r="D118" s="37" t="s">
        <v>65</v>
      </c>
      <c r="E118" s="260">
        <v>3953</v>
      </c>
      <c r="F118" s="31"/>
      <c r="G118" s="32"/>
      <c r="H118" s="32"/>
      <c r="I118" s="32"/>
      <c r="J118" s="32"/>
      <c r="K118" s="32"/>
      <c r="L118" s="32"/>
      <c r="M118" s="32"/>
      <c r="N118" s="32"/>
      <c r="O118" s="32"/>
      <c r="P118" s="301">
        <f t="shared" ref="P118:T118" si="75">P32</f>
        <v>0</v>
      </c>
      <c r="Q118" s="301">
        <f t="shared" si="75"/>
        <v>0</v>
      </c>
      <c r="R118" s="301">
        <f t="shared" si="75"/>
        <v>0</v>
      </c>
      <c r="S118" s="301">
        <f t="shared" si="75"/>
        <v>0</v>
      </c>
      <c r="T118" s="301">
        <f t="shared" si="75"/>
        <v>0</v>
      </c>
      <c r="U118" s="301">
        <f t="shared" si="48"/>
        <v>0</v>
      </c>
      <c r="V118" s="319">
        <f t="shared" si="49"/>
        <v>0</v>
      </c>
    </row>
    <row r="119" spans="2:22">
      <c r="B119" s="274"/>
      <c r="C119" s="36">
        <v>26</v>
      </c>
      <c r="D119" s="37" t="s">
        <v>67</v>
      </c>
      <c r="E119" s="260">
        <v>5426</v>
      </c>
      <c r="F119" s="31"/>
      <c r="G119" s="32"/>
      <c r="H119" s="32"/>
      <c r="I119" s="32"/>
      <c r="J119" s="32"/>
      <c r="K119" s="32"/>
      <c r="L119" s="32"/>
      <c r="M119" s="32"/>
      <c r="N119" s="32"/>
      <c r="O119" s="32"/>
      <c r="P119" s="301">
        <f t="shared" ref="P119:T119" si="76">P33</f>
        <v>0</v>
      </c>
      <c r="Q119" s="301">
        <f t="shared" si="76"/>
        <v>0</v>
      </c>
      <c r="R119" s="301">
        <f t="shared" si="76"/>
        <v>0</v>
      </c>
      <c r="S119" s="301">
        <f t="shared" si="76"/>
        <v>0</v>
      </c>
      <c r="T119" s="301">
        <f t="shared" si="76"/>
        <v>0</v>
      </c>
      <c r="U119" s="301">
        <f t="shared" si="48"/>
        <v>0</v>
      </c>
      <c r="V119" s="319">
        <f t="shared" si="49"/>
        <v>0</v>
      </c>
    </row>
    <row r="120" ht="15.75" spans="2:22">
      <c r="B120" s="274"/>
      <c r="C120" s="262">
        <v>27</v>
      </c>
      <c r="D120" s="263" t="s">
        <v>69</v>
      </c>
      <c r="E120" s="264">
        <v>4474</v>
      </c>
      <c r="F120" s="265"/>
      <c r="G120" s="266"/>
      <c r="H120" s="266"/>
      <c r="I120" s="266"/>
      <c r="J120" s="266"/>
      <c r="K120" s="266"/>
      <c r="L120" s="266"/>
      <c r="M120" s="266"/>
      <c r="N120" s="266"/>
      <c r="O120" s="266"/>
      <c r="P120" s="302">
        <f t="shared" ref="P120:T120" si="77">P34</f>
        <v>0</v>
      </c>
      <c r="Q120" s="302">
        <f t="shared" si="77"/>
        <v>0</v>
      </c>
      <c r="R120" s="302">
        <f t="shared" si="77"/>
        <v>0</v>
      </c>
      <c r="S120" s="302">
        <f t="shared" si="77"/>
        <v>0</v>
      </c>
      <c r="T120" s="302">
        <f t="shared" si="77"/>
        <v>0</v>
      </c>
      <c r="U120" s="302">
        <f t="shared" si="48"/>
        <v>0</v>
      </c>
      <c r="V120" s="321">
        <f t="shared" si="49"/>
        <v>0</v>
      </c>
    </row>
    <row r="121" ht="15.75" spans="2:22">
      <c r="B121" s="267"/>
      <c r="C121" s="46"/>
      <c r="D121" s="47" t="s">
        <v>43</v>
      </c>
      <c r="E121" s="268">
        <f>SUM(E113:E120)</f>
        <v>39197.93</v>
      </c>
      <c r="F121" s="269">
        <f t="shared" ref="F121:O121" si="78">SUM(F113:F120)</f>
        <v>431</v>
      </c>
      <c r="G121" s="270">
        <f t="shared" si="78"/>
        <v>233.25</v>
      </c>
      <c r="H121" s="270">
        <f t="shared" si="78"/>
        <v>981</v>
      </c>
      <c r="I121" s="270">
        <f t="shared" si="78"/>
        <v>640</v>
      </c>
      <c r="J121" s="270">
        <f t="shared" si="78"/>
        <v>1185</v>
      </c>
      <c r="K121" s="270">
        <f t="shared" si="78"/>
        <v>595</v>
      </c>
      <c r="L121" s="270">
        <f t="shared" si="78"/>
        <v>409</v>
      </c>
      <c r="M121" s="270">
        <f t="shared" si="78"/>
        <v>38</v>
      </c>
      <c r="N121" s="270">
        <f t="shared" si="78"/>
        <v>632</v>
      </c>
      <c r="O121" s="270">
        <f t="shared" si="78"/>
        <v>852.5</v>
      </c>
      <c r="P121" s="303">
        <f t="shared" ref="P121:T121" si="79">P35</f>
        <v>0</v>
      </c>
      <c r="Q121" s="303">
        <f t="shared" si="79"/>
        <v>0</v>
      </c>
      <c r="R121" s="303">
        <f t="shared" si="79"/>
        <v>0</v>
      </c>
      <c r="S121" s="303">
        <f t="shared" si="79"/>
        <v>0</v>
      </c>
      <c r="T121" s="303">
        <f t="shared" si="79"/>
        <v>0</v>
      </c>
      <c r="U121" s="303">
        <f t="shared" si="48"/>
        <v>0</v>
      </c>
      <c r="V121" s="322">
        <f t="shared" si="49"/>
        <v>0</v>
      </c>
    </row>
    <row r="122" spans="2:22">
      <c r="B122" s="252" t="s">
        <v>70</v>
      </c>
      <c r="C122" s="253">
        <v>28</v>
      </c>
      <c r="D122" s="254" t="s">
        <v>71</v>
      </c>
      <c r="E122" s="255">
        <v>6421</v>
      </c>
      <c r="F122" s="256"/>
      <c r="G122" s="74"/>
      <c r="H122" s="74"/>
      <c r="I122" s="74"/>
      <c r="J122" s="74">
        <v>39</v>
      </c>
      <c r="K122" s="74"/>
      <c r="L122" s="74"/>
      <c r="M122" s="74"/>
      <c r="N122" s="74"/>
      <c r="O122" s="74"/>
      <c r="P122" s="300">
        <f t="shared" ref="P122:T122" si="80">P36</f>
        <v>0</v>
      </c>
      <c r="Q122" s="300">
        <f t="shared" si="80"/>
        <v>0</v>
      </c>
      <c r="R122" s="300">
        <f t="shared" si="80"/>
        <v>0</v>
      </c>
      <c r="S122" s="300">
        <f t="shared" si="80"/>
        <v>0</v>
      </c>
      <c r="T122" s="300">
        <f t="shared" si="80"/>
        <v>0</v>
      </c>
      <c r="U122" s="300">
        <f t="shared" si="48"/>
        <v>0</v>
      </c>
      <c r="V122" s="318">
        <f t="shared" si="49"/>
        <v>0</v>
      </c>
    </row>
    <row r="123" spans="2:22">
      <c r="B123" s="276"/>
      <c r="C123" s="36">
        <v>29</v>
      </c>
      <c r="D123" s="37" t="s">
        <v>72</v>
      </c>
      <c r="E123" s="260">
        <v>3276</v>
      </c>
      <c r="F123" s="31">
        <v>297</v>
      </c>
      <c r="G123" s="32">
        <v>42</v>
      </c>
      <c r="H123" s="32">
        <v>137</v>
      </c>
      <c r="I123" s="32"/>
      <c r="J123" s="32">
        <v>87</v>
      </c>
      <c r="K123" s="32">
        <v>60</v>
      </c>
      <c r="L123" s="32">
        <v>66</v>
      </c>
      <c r="M123" s="32"/>
      <c r="N123" s="32"/>
      <c r="O123" s="32">
        <v>19</v>
      </c>
      <c r="P123" s="301">
        <f t="shared" ref="P123:T123" si="81">P37</f>
        <v>0</v>
      </c>
      <c r="Q123" s="301">
        <f t="shared" si="81"/>
        <v>0</v>
      </c>
      <c r="R123" s="301">
        <f t="shared" si="81"/>
        <v>0</v>
      </c>
      <c r="S123" s="301">
        <f t="shared" si="81"/>
        <v>0</v>
      </c>
      <c r="T123" s="301">
        <f t="shared" si="81"/>
        <v>0</v>
      </c>
      <c r="U123" s="301">
        <f t="shared" si="48"/>
        <v>0</v>
      </c>
      <c r="V123" s="324">
        <f t="shared" si="49"/>
        <v>0</v>
      </c>
    </row>
    <row r="124" spans="2:22">
      <c r="B124" s="276"/>
      <c r="C124" s="36">
        <v>30</v>
      </c>
      <c r="D124" s="37" t="s">
        <v>73</v>
      </c>
      <c r="E124" s="260">
        <v>4222</v>
      </c>
      <c r="F124" s="31"/>
      <c r="G124" s="32"/>
      <c r="H124" s="32"/>
      <c r="I124" s="32"/>
      <c r="J124" s="32"/>
      <c r="K124" s="32"/>
      <c r="L124" s="32"/>
      <c r="M124" s="32"/>
      <c r="N124" s="32"/>
      <c r="O124" s="32"/>
      <c r="P124" s="301">
        <f t="shared" ref="P124:T124" si="82">P38</f>
        <v>0</v>
      </c>
      <c r="Q124" s="301">
        <f t="shared" si="82"/>
        <v>0</v>
      </c>
      <c r="R124" s="301">
        <f t="shared" si="82"/>
        <v>0</v>
      </c>
      <c r="S124" s="301">
        <f t="shared" si="82"/>
        <v>0</v>
      </c>
      <c r="T124" s="301">
        <f t="shared" si="82"/>
        <v>0</v>
      </c>
      <c r="U124" s="301">
        <f t="shared" si="48"/>
        <v>0</v>
      </c>
      <c r="V124" s="319">
        <f t="shared" si="49"/>
        <v>0</v>
      </c>
    </row>
    <row r="125" spans="2:22">
      <c r="B125" s="276"/>
      <c r="C125" s="36">
        <v>31</v>
      </c>
      <c r="D125" s="37" t="s">
        <v>74</v>
      </c>
      <c r="E125" s="260">
        <v>3023</v>
      </c>
      <c r="F125" s="31"/>
      <c r="G125" s="32"/>
      <c r="H125" s="32"/>
      <c r="I125" s="32"/>
      <c r="J125" s="32"/>
      <c r="K125" s="32"/>
      <c r="L125" s="32"/>
      <c r="M125" s="32"/>
      <c r="N125" s="32">
        <v>36</v>
      </c>
      <c r="O125" s="32"/>
      <c r="P125" s="301">
        <f t="shared" ref="P125:T125" si="83">P39</f>
        <v>0</v>
      </c>
      <c r="Q125" s="301">
        <f t="shared" si="83"/>
        <v>0</v>
      </c>
      <c r="R125" s="301">
        <f t="shared" si="83"/>
        <v>0</v>
      </c>
      <c r="S125" s="301">
        <f t="shared" si="83"/>
        <v>0</v>
      </c>
      <c r="T125" s="301">
        <f t="shared" si="83"/>
        <v>0</v>
      </c>
      <c r="U125" s="301">
        <f t="shared" si="48"/>
        <v>0</v>
      </c>
      <c r="V125" s="320">
        <f t="shared" si="49"/>
        <v>0</v>
      </c>
    </row>
    <row r="126" spans="2:22">
      <c r="B126" s="276"/>
      <c r="C126" s="36">
        <v>32</v>
      </c>
      <c r="D126" s="37" t="s">
        <v>75</v>
      </c>
      <c r="E126" s="260">
        <v>3955</v>
      </c>
      <c r="F126" s="31"/>
      <c r="G126" s="32">
        <v>20</v>
      </c>
      <c r="H126" s="32"/>
      <c r="I126" s="32"/>
      <c r="J126" s="32"/>
      <c r="K126" s="32"/>
      <c r="L126" s="32"/>
      <c r="M126" s="32"/>
      <c r="N126" s="32"/>
      <c r="O126" s="32"/>
      <c r="P126" s="301">
        <f t="shared" ref="P126:T126" si="84">P40</f>
        <v>0</v>
      </c>
      <c r="Q126" s="301">
        <f t="shared" si="84"/>
        <v>0</v>
      </c>
      <c r="R126" s="301">
        <f t="shared" si="84"/>
        <v>0</v>
      </c>
      <c r="S126" s="301">
        <f t="shared" si="84"/>
        <v>0</v>
      </c>
      <c r="T126" s="301">
        <f t="shared" si="84"/>
        <v>0</v>
      </c>
      <c r="U126" s="301">
        <f t="shared" si="48"/>
        <v>0</v>
      </c>
      <c r="V126" s="320">
        <f t="shared" si="49"/>
        <v>0</v>
      </c>
    </row>
    <row r="127" spans="2:22">
      <c r="B127" s="276"/>
      <c r="C127" s="36">
        <v>33</v>
      </c>
      <c r="D127" s="37" t="s">
        <v>76</v>
      </c>
      <c r="E127" s="260">
        <v>3342</v>
      </c>
      <c r="F127" s="31"/>
      <c r="G127" s="32">
        <v>477</v>
      </c>
      <c r="H127" s="32">
        <v>97</v>
      </c>
      <c r="I127" s="32"/>
      <c r="J127" s="32"/>
      <c r="K127" s="32"/>
      <c r="L127" s="32">
        <v>371</v>
      </c>
      <c r="M127" s="32"/>
      <c r="N127" s="32"/>
      <c r="O127" s="32"/>
      <c r="P127" s="301">
        <f t="shared" ref="P127:T127" si="85">P41</f>
        <v>0</v>
      </c>
      <c r="Q127" s="301">
        <f t="shared" si="85"/>
        <v>0</v>
      </c>
      <c r="R127" s="301">
        <f t="shared" si="85"/>
        <v>0</v>
      </c>
      <c r="S127" s="301">
        <f t="shared" si="85"/>
        <v>0</v>
      </c>
      <c r="T127" s="301">
        <f t="shared" si="85"/>
        <v>0</v>
      </c>
      <c r="U127" s="301">
        <f t="shared" si="48"/>
        <v>0</v>
      </c>
      <c r="V127" s="319">
        <f t="shared" si="49"/>
        <v>0</v>
      </c>
    </row>
    <row r="128" ht="15.75" spans="2:22">
      <c r="B128" s="277"/>
      <c r="C128" s="262">
        <v>34</v>
      </c>
      <c r="D128" s="263" t="s">
        <v>77</v>
      </c>
      <c r="E128" s="264">
        <v>5716</v>
      </c>
      <c r="F128" s="265"/>
      <c r="G128" s="266"/>
      <c r="H128" s="266"/>
      <c r="I128" s="266">
        <v>859</v>
      </c>
      <c r="J128" s="266">
        <v>60</v>
      </c>
      <c r="K128" s="266"/>
      <c r="L128" s="266"/>
      <c r="M128" s="266"/>
      <c r="N128" s="266"/>
      <c r="O128" s="266"/>
      <c r="P128" s="302">
        <f t="shared" ref="P128:T128" si="86">P42</f>
        <v>0</v>
      </c>
      <c r="Q128" s="302">
        <f t="shared" si="86"/>
        <v>0</v>
      </c>
      <c r="R128" s="302">
        <f t="shared" si="86"/>
        <v>0</v>
      </c>
      <c r="S128" s="302">
        <f t="shared" si="86"/>
        <v>0</v>
      </c>
      <c r="T128" s="302">
        <f t="shared" si="86"/>
        <v>0</v>
      </c>
      <c r="U128" s="302">
        <f t="shared" si="48"/>
        <v>0</v>
      </c>
      <c r="V128" s="321">
        <f t="shared" si="49"/>
        <v>0</v>
      </c>
    </row>
    <row r="129" ht="15.75" spans="2:22">
      <c r="B129" s="267"/>
      <c r="C129" s="46"/>
      <c r="D129" s="47" t="s">
        <v>43</v>
      </c>
      <c r="E129" s="268">
        <f>SUM(E122:E128)</f>
        <v>29955</v>
      </c>
      <c r="F129" s="269">
        <f t="shared" ref="F129:O129" si="87">SUM(F122:F128)</f>
        <v>297</v>
      </c>
      <c r="G129" s="270">
        <f t="shared" si="87"/>
        <v>539</v>
      </c>
      <c r="H129" s="270">
        <f t="shared" si="87"/>
        <v>234</v>
      </c>
      <c r="I129" s="270">
        <f t="shared" si="87"/>
        <v>859</v>
      </c>
      <c r="J129" s="270">
        <f t="shared" si="87"/>
        <v>186</v>
      </c>
      <c r="K129" s="270">
        <f t="shared" si="87"/>
        <v>60</v>
      </c>
      <c r="L129" s="270">
        <f t="shared" si="87"/>
        <v>437</v>
      </c>
      <c r="M129" s="270">
        <f t="shared" si="87"/>
        <v>0</v>
      </c>
      <c r="N129" s="270">
        <f t="shared" si="87"/>
        <v>36</v>
      </c>
      <c r="O129" s="270">
        <f t="shared" si="87"/>
        <v>19</v>
      </c>
      <c r="P129" s="303">
        <f t="shared" ref="P129:T129" si="88">P43</f>
        <v>0</v>
      </c>
      <c r="Q129" s="303">
        <f t="shared" si="88"/>
        <v>0</v>
      </c>
      <c r="R129" s="303">
        <f t="shared" si="88"/>
        <v>0</v>
      </c>
      <c r="S129" s="303">
        <f t="shared" si="88"/>
        <v>0</v>
      </c>
      <c r="T129" s="303">
        <f t="shared" si="88"/>
        <v>0</v>
      </c>
      <c r="U129" s="303">
        <f t="shared" si="48"/>
        <v>0</v>
      </c>
      <c r="V129" s="322">
        <f t="shared" si="49"/>
        <v>0</v>
      </c>
    </row>
    <row r="130" ht="15.75" spans="2:22">
      <c r="B130" s="54" t="s">
        <v>78</v>
      </c>
      <c r="C130" s="54"/>
      <c r="D130" s="54"/>
      <c r="E130" s="278">
        <f>E129+E121+E112+E102</f>
        <v>125508.6</v>
      </c>
      <c r="F130" s="279">
        <f t="shared" ref="F130:O130" si="89">F129+F121+F112+F102</f>
        <v>2187</v>
      </c>
      <c r="G130" s="280">
        <f t="shared" si="89"/>
        <v>1517.25</v>
      </c>
      <c r="H130" s="280">
        <f t="shared" si="89"/>
        <v>3011</v>
      </c>
      <c r="I130" s="280">
        <f t="shared" si="89"/>
        <v>3727</v>
      </c>
      <c r="J130" s="280">
        <f t="shared" si="89"/>
        <v>2225</v>
      </c>
      <c r="K130" s="280">
        <f t="shared" si="89"/>
        <v>1595</v>
      </c>
      <c r="L130" s="280">
        <f t="shared" si="89"/>
        <v>2529</v>
      </c>
      <c r="M130" s="280">
        <f t="shared" si="89"/>
        <v>1010</v>
      </c>
      <c r="N130" s="280">
        <f t="shared" si="89"/>
        <v>2001</v>
      </c>
      <c r="O130" s="280">
        <f t="shared" si="89"/>
        <v>2161.94</v>
      </c>
      <c r="P130" s="305">
        <f t="shared" ref="P130:T130" si="90">P44</f>
        <v>155.03</v>
      </c>
      <c r="Q130" s="305">
        <f t="shared" si="90"/>
        <v>172</v>
      </c>
      <c r="R130" s="305">
        <f t="shared" si="90"/>
        <v>91.22</v>
      </c>
      <c r="S130" s="305">
        <f t="shared" si="90"/>
        <v>0</v>
      </c>
      <c r="T130" s="305">
        <f t="shared" si="90"/>
        <v>0</v>
      </c>
      <c r="U130" s="305">
        <f t="shared" si="48"/>
        <v>418.25</v>
      </c>
      <c r="V130" s="322">
        <f t="shared" si="49"/>
        <v>19.346050306669</v>
      </c>
    </row>
  </sheetData>
  <mergeCells count="38">
    <mergeCell ref="B2:V2"/>
    <mergeCell ref="F4:U4"/>
    <mergeCell ref="F5:O5"/>
    <mergeCell ref="P5:T5"/>
    <mergeCell ref="B44:D44"/>
    <mergeCell ref="F47:U47"/>
    <mergeCell ref="F48:O48"/>
    <mergeCell ref="P48:U48"/>
    <mergeCell ref="B87:D87"/>
    <mergeCell ref="F90:U90"/>
    <mergeCell ref="F91:O91"/>
    <mergeCell ref="P91:U91"/>
    <mergeCell ref="B130:D130"/>
    <mergeCell ref="B4:B6"/>
    <mergeCell ref="B7:B15"/>
    <mergeCell ref="B17:B22"/>
    <mergeCell ref="B27:B31"/>
    <mergeCell ref="B36:B42"/>
    <mergeCell ref="B47:B49"/>
    <mergeCell ref="B50:B58"/>
    <mergeCell ref="B60:B68"/>
    <mergeCell ref="B70:B77"/>
    <mergeCell ref="B79:B85"/>
    <mergeCell ref="B90:B92"/>
    <mergeCell ref="B93:B101"/>
    <mergeCell ref="B103:B111"/>
    <mergeCell ref="B113:B117"/>
    <mergeCell ref="B122:B128"/>
    <mergeCell ref="E4:E6"/>
    <mergeCell ref="E47:E49"/>
    <mergeCell ref="E90:E92"/>
    <mergeCell ref="U5:U6"/>
    <mergeCell ref="V4:V6"/>
    <mergeCell ref="V47:V49"/>
    <mergeCell ref="V90:V92"/>
    <mergeCell ref="C90:D92"/>
    <mergeCell ref="C47:D49"/>
    <mergeCell ref="C4:D6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F0"/>
  </sheetPr>
  <dimension ref="B1:AC55"/>
  <sheetViews>
    <sheetView workbookViewId="0">
      <pane xSplit="4" ySplit="5" topLeftCell="E6" activePane="bottomRight" state="frozen"/>
      <selection/>
      <selection pane="topRight"/>
      <selection pane="bottomLeft"/>
      <selection pane="bottomRight" activeCell="B3" sqref="B3:B5"/>
    </sheetView>
  </sheetViews>
  <sheetFormatPr defaultColWidth="9" defaultRowHeight="15"/>
  <cols>
    <col min="1" max="1" width="3.57142857142857" customWidth="1"/>
    <col min="2" max="2" width="7.14285714285714" customWidth="1"/>
    <col min="3" max="4" width="7.42857142857143" customWidth="1"/>
    <col min="5" max="22" width="8.28571428571429" customWidth="1"/>
    <col min="23" max="23" width="35" customWidth="1"/>
    <col min="24" max="25" width="25.1428571428571" customWidth="1"/>
    <col min="26" max="26" width="31.8571428571429" customWidth="1"/>
    <col min="29" max="29" width="13.2857142857143" customWidth="1"/>
  </cols>
  <sheetData>
    <row r="1" spans="2:2">
      <c r="B1" s="117" t="s">
        <v>133</v>
      </c>
    </row>
    <row r="2" ht="15.75" spans="2:2">
      <c r="B2" s="118">
        <v>43910</v>
      </c>
    </row>
    <row r="3" spans="2:23">
      <c r="B3" s="119" t="s">
        <v>134</v>
      </c>
      <c r="C3" s="120" t="s">
        <v>2</v>
      </c>
      <c r="D3" s="121"/>
      <c r="E3" s="122" t="s">
        <v>135</v>
      </c>
      <c r="F3" s="123"/>
      <c r="G3" s="123"/>
      <c r="H3" s="123"/>
      <c r="I3" s="123"/>
      <c r="J3" s="190"/>
      <c r="K3" s="191" t="s">
        <v>136</v>
      </c>
      <c r="L3" s="192"/>
      <c r="M3" s="192"/>
      <c r="N3" s="192"/>
      <c r="O3" s="192"/>
      <c r="P3" s="193"/>
      <c r="Q3" s="191" t="s">
        <v>137</v>
      </c>
      <c r="R3" s="192"/>
      <c r="S3" s="192"/>
      <c r="T3" s="192"/>
      <c r="U3" s="192"/>
      <c r="V3" s="193"/>
      <c r="W3" s="215" t="s">
        <v>10</v>
      </c>
    </row>
    <row r="4" spans="2:23">
      <c r="B4" s="124"/>
      <c r="C4" s="125"/>
      <c r="D4" s="126"/>
      <c r="E4" s="127" t="s">
        <v>138</v>
      </c>
      <c r="F4" s="127" t="s">
        <v>139</v>
      </c>
      <c r="G4" s="127" t="s">
        <v>140</v>
      </c>
      <c r="H4" s="127" t="s">
        <v>141</v>
      </c>
      <c r="I4" s="127" t="s">
        <v>142</v>
      </c>
      <c r="J4" s="127" t="s">
        <v>143</v>
      </c>
      <c r="K4" s="127" t="s">
        <v>144</v>
      </c>
      <c r="L4" s="127" t="s">
        <v>139</v>
      </c>
      <c r="M4" s="127" t="s">
        <v>140</v>
      </c>
      <c r="N4" s="127" t="s">
        <v>141</v>
      </c>
      <c r="O4" s="127" t="s">
        <v>142</v>
      </c>
      <c r="P4" s="127" t="s">
        <v>143</v>
      </c>
      <c r="Q4" s="127" t="s">
        <v>144</v>
      </c>
      <c r="R4" s="127" t="s">
        <v>139</v>
      </c>
      <c r="S4" s="127" t="s">
        <v>140</v>
      </c>
      <c r="T4" s="127" t="s">
        <v>141</v>
      </c>
      <c r="U4" s="127" t="s">
        <v>142</v>
      </c>
      <c r="V4" s="127" t="s">
        <v>143</v>
      </c>
      <c r="W4" s="216" t="s">
        <v>145</v>
      </c>
    </row>
    <row r="5" ht="15.75" spans="2:23">
      <c r="B5" s="128"/>
      <c r="C5" s="129"/>
      <c r="D5" s="130"/>
      <c r="E5" s="131"/>
      <c r="F5" s="131"/>
      <c r="G5" s="131"/>
      <c r="H5" s="132"/>
      <c r="I5" s="132"/>
      <c r="J5" s="132"/>
      <c r="K5" s="131"/>
      <c r="L5" s="131"/>
      <c r="M5" s="131"/>
      <c r="N5" s="132"/>
      <c r="O5" s="132"/>
      <c r="P5" s="132"/>
      <c r="Q5" s="131"/>
      <c r="R5" s="131"/>
      <c r="S5" s="131"/>
      <c r="T5" s="132"/>
      <c r="U5" s="132"/>
      <c r="V5" s="132"/>
      <c r="W5" s="217"/>
    </row>
    <row r="6" spans="2:23">
      <c r="B6" s="133" t="s">
        <v>31</v>
      </c>
      <c r="C6" s="134">
        <v>1</v>
      </c>
      <c r="D6" s="135" t="s">
        <v>32</v>
      </c>
      <c r="E6" s="136">
        <v>1</v>
      </c>
      <c r="F6" s="137">
        <v>4</v>
      </c>
      <c r="G6" s="138">
        <f>E6+F6</f>
        <v>5</v>
      </c>
      <c r="H6" s="139">
        <v>0</v>
      </c>
      <c r="I6" s="139">
        <v>1</v>
      </c>
      <c r="J6" s="194">
        <f>G6-F6-H6+I6</f>
        <v>2</v>
      </c>
      <c r="K6" s="195">
        <v>1</v>
      </c>
      <c r="L6" s="196">
        <v>10</v>
      </c>
      <c r="M6" s="197">
        <f>K6+L6</f>
        <v>11</v>
      </c>
      <c r="N6" s="198"/>
      <c r="O6" s="198"/>
      <c r="P6" s="194">
        <f>M6-L6-N6+O6</f>
        <v>1</v>
      </c>
      <c r="Q6" s="218">
        <v>0</v>
      </c>
      <c r="R6" s="219">
        <v>2</v>
      </c>
      <c r="S6" s="138">
        <f>Q6+R6</f>
        <v>2</v>
      </c>
      <c r="T6" s="198"/>
      <c r="U6" s="198"/>
      <c r="V6" s="194">
        <f>S6-R6-T6+U6</f>
        <v>0</v>
      </c>
      <c r="W6" s="220"/>
    </row>
    <row r="7" spans="2:23">
      <c r="B7" s="140"/>
      <c r="C7" s="141">
        <v>2</v>
      </c>
      <c r="D7" s="142" t="s">
        <v>34</v>
      </c>
      <c r="E7" s="143">
        <v>0</v>
      </c>
      <c r="F7" s="144">
        <v>2</v>
      </c>
      <c r="G7" s="145">
        <f t="shared" ref="G7:G14" si="0">E7+F7</f>
        <v>2</v>
      </c>
      <c r="H7" s="145"/>
      <c r="I7" s="145"/>
      <c r="J7" s="199">
        <f t="shared" ref="J7:J14" si="1">G7-F7-H7+I7</f>
        <v>0</v>
      </c>
      <c r="K7" s="143">
        <v>0</v>
      </c>
      <c r="L7" s="144">
        <v>0</v>
      </c>
      <c r="M7" s="145">
        <f t="shared" ref="M7:M14" si="2">K7+L7</f>
        <v>0</v>
      </c>
      <c r="N7" s="176"/>
      <c r="O7" s="176"/>
      <c r="P7" s="199">
        <f t="shared" ref="P7:P14" si="3">M7-L7-N7+O7</f>
        <v>0</v>
      </c>
      <c r="Q7" s="143">
        <v>0</v>
      </c>
      <c r="R7" s="144">
        <v>0</v>
      </c>
      <c r="S7" s="145">
        <f t="shared" ref="S7:S14" si="4">Q7+R7</f>
        <v>0</v>
      </c>
      <c r="T7" s="176"/>
      <c r="U7" s="176"/>
      <c r="V7" s="199">
        <f t="shared" ref="V7:V14" si="5">S7-R7-T7+U7</f>
        <v>0</v>
      </c>
      <c r="W7" s="221"/>
    </row>
    <row r="8" spans="2:23">
      <c r="B8" s="140"/>
      <c r="C8" s="141">
        <v>3</v>
      </c>
      <c r="D8" s="142" t="s">
        <v>35</v>
      </c>
      <c r="E8" s="143">
        <v>0</v>
      </c>
      <c r="F8" s="144">
        <v>2</v>
      </c>
      <c r="G8" s="145">
        <f t="shared" si="0"/>
        <v>2</v>
      </c>
      <c r="H8" s="145"/>
      <c r="I8" s="145">
        <v>4</v>
      </c>
      <c r="J8" s="199">
        <f t="shared" si="1"/>
        <v>4</v>
      </c>
      <c r="K8" s="200">
        <v>3</v>
      </c>
      <c r="L8" s="178">
        <v>8</v>
      </c>
      <c r="M8" s="176">
        <f t="shared" si="2"/>
        <v>11</v>
      </c>
      <c r="N8" s="177"/>
      <c r="O8" s="177"/>
      <c r="P8" s="199">
        <f t="shared" si="3"/>
        <v>3</v>
      </c>
      <c r="Q8" s="144">
        <v>0</v>
      </c>
      <c r="R8" s="144">
        <v>15</v>
      </c>
      <c r="S8" s="145">
        <f t="shared" si="4"/>
        <v>15</v>
      </c>
      <c r="T8" s="177"/>
      <c r="U8" s="177"/>
      <c r="V8" s="199">
        <f t="shared" si="5"/>
        <v>0</v>
      </c>
      <c r="W8" s="221"/>
    </row>
    <row r="9" spans="2:26">
      <c r="B9" s="140"/>
      <c r="C9" s="141">
        <v>4</v>
      </c>
      <c r="D9" s="142" t="s">
        <v>37</v>
      </c>
      <c r="E9" s="144">
        <v>0</v>
      </c>
      <c r="F9" s="143">
        <v>2</v>
      </c>
      <c r="G9" s="145">
        <f t="shared" si="0"/>
        <v>2</v>
      </c>
      <c r="H9" s="145"/>
      <c r="I9" s="145"/>
      <c r="J9" s="199">
        <f t="shared" si="1"/>
        <v>0</v>
      </c>
      <c r="K9" s="144">
        <v>0</v>
      </c>
      <c r="L9" s="143">
        <v>0</v>
      </c>
      <c r="M9" s="145">
        <f t="shared" si="2"/>
        <v>0</v>
      </c>
      <c r="N9" s="176"/>
      <c r="O9" s="176"/>
      <c r="P9" s="199">
        <f t="shared" si="3"/>
        <v>0</v>
      </c>
      <c r="Q9" s="144">
        <v>0</v>
      </c>
      <c r="R9" s="143">
        <v>4</v>
      </c>
      <c r="S9" s="145">
        <f t="shared" si="4"/>
        <v>4</v>
      </c>
      <c r="T9" s="176"/>
      <c r="U9" s="176"/>
      <c r="V9" s="199">
        <f t="shared" si="5"/>
        <v>0</v>
      </c>
      <c r="W9" s="221"/>
      <c r="Z9" s="235"/>
    </row>
    <row r="10" spans="2:23">
      <c r="B10" s="140"/>
      <c r="C10" s="141">
        <v>5</v>
      </c>
      <c r="D10" s="142" t="s">
        <v>38</v>
      </c>
      <c r="E10" s="144">
        <v>2</v>
      </c>
      <c r="F10" s="143">
        <v>1</v>
      </c>
      <c r="G10" s="145">
        <f t="shared" si="0"/>
        <v>3</v>
      </c>
      <c r="H10" s="145">
        <v>2</v>
      </c>
      <c r="I10" s="145"/>
      <c r="J10" s="199">
        <f t="shared" si="1"/>
        <v>0</v>
      </c>
      <c r="K10" s="143">
        <v>1</v>
      </c>
      <c r="L10" s="143">
        <v>0</v>
      </c>
      <c r="M10" s="201">
        <f t="shared" si="2"/>
        <v>1</v>
      </c>
      <c r="N10" s="176"/>
      <c r="O10" s="176"/>
      <c r="P10" s="199">
        <f t="shared" si="3"/>
        <v>1</v>
      </c>
      <c r="Q10" s="144">
        <v>0</v>
      </c>
      <c r="R10" s="143">
        <v>0</v>
      </c>
      <c r="S10" s="145">
        <f t="shared" si="4"/>
        <v>0</v>
      </c>
      <c r="T10" s="176"/>
      <c r="U10" s="176"/>
      <c r="V10" s="199">
        <f t="shared" si="5"/>
        <v>0</v>
      </c>
      <c r="W10" s="221" t="s">
        <v>146</v>
      </c>
    </row>
    <row r="11" spans="2:23">
      <c r="B11" s="140"/>
      <c r="C11" s="141">
        <v>6</v>
      </c>
      <c r="D11" s="142" t="s">
        <v>39</v>
      </c>
      <c r="E11" s="144">
        <v>1</v>
      </c>
      <c r="F11" s="143">
        <v>2</v>
      </c>
      <c r="G11" s="145">
        <f t="shared" si="0"/>
        <v>3</v>
      </c>
      <c r="H11" s="145">
        <v>1</v>
      </c>
      <c r="I11" s="145"/>
      <c r="J11" s="199">
        <f t="shared" si="1"/>
        <v>0</v>
      </c>
      <c r="K11" s="144">
        <v>0</v>
      </c>
      <c r="L11" s="143">
        <v>0</v>
      </c>
      <c r="M11" s="145">
        <f t="shared" si="2"/>
        <v>0</v>
      </c>
      <c r="N11" s="176"/>
      <c r="O11" s="176"/>
      <c r="P11" s="199">
        <f t="shared" si="3"/>
        <v>0</v>
      </c>
      <c r="Q11" s="144">
        <v>10</v>
      </c>
      <c r="R11" s="143">
        <v>11</v>
      </c>
      <c r="S11" s="145">
        <f t="shared" si="4"/>
        <v>21</v>
      </c>
      <c r="T11" s="176">
        <v>5</v>
      </c>
      <c r="U11" s="176"/>
      <c r="V11" s="199">
        <f t="shared" si="5"/>
        <v>5</v>
      </c>
      <c r="W11" s="222" t="s">
        <v>147</v>
      </c>
    </row>
    <row r="12" spans="2:23">
      <c r="B12" s="146"/>
      <c r="C12" s="147">
        <v>7</v>
      </c>
      <c r="D12" s="148" t="s">
        <v>40</v>
      </c>
      <c r="E12" s="149">
        <v>2</v>
      </c>
      <c r="F12" s="150">
        <v>1</v>
      </c>
      <c r="G12" s="145">
        <f t="shared" si="0"/>
        <v>3</v>
      </c>
      <c r="H12" s="151">
        <v>1</v>
      </c>
      <c r="I12" s="151"/>
      <c r="J12" s="202">
        <f t="shared" si="1"/>
        <v>1</v>
      </c>
      <c r="K12" s="149">
        <v>0</v>
      </c>
      <c r="L12" s="150">
        <v>0</v>
      </c>
      <c r="M12" s="145">
        <f t="shared" si="2"/>
        <v>0</v>
      </c>
      <c r="N12" s="177"/>
      <c r="O12" s="177"/>
      <c r="P12" s="202">
        <f t="shared" si="3"/>
        <v>0</v>
      </c>
      <c r="Q12" s="149">
        <v>0</v>
      </c>
      <c r="R12" s="150">
        <v>3</v>
      </c>
      <c r="S12" s="145">
        <f t="shared" si="4"/>
        <v>3</v>
      </c>
      <c r="T12" s="177"/>
      <c r="U12" s="176"/>
      <c r="V12" s="202">
        <f t="shared" si="5"/>
        <v>0</v>
      </c>
      <c r="W12" s="223" t="s">
        <v>148</v>
      </c>
    </row>
    <row r="13" spans="2:23">
      <c r="B13" s="152"/>
      <c r="C13" s="141">
        <v>8</v>
      </c>
      <c r="D13" s="142" t="s">
        <v>41</v>
      </c>
      <c r="E13" s="149">
        <v>1</v>
      </c>
      <c r="F13" s="149">
        <v>0</v>
      </c>
      <c r="G13" s="145">
        <f t="shared" si="0"/>
        <v>1</v>
      </c>
      <c r="H13" s="145">
        <v>1</v>
      </c>
      <c r="I13" s="145"/>
      <c r="J13" s="199">
        <f t="shared" si="1"/>
        <v>0</v>
      </c>
      <c r="K13" s="149">
        <v>0</v>
      </c>
      <c r="L13" s="149">
        <v>0</v>
      </c>
      <c r="M13" s="145">
        <f t="shared" si="2"/>
        <v>0</v>
      </c>
      <c r="N13" s="176"/>
      <c r="O13" s="176"/>
      <c r="P13" s="199">
        <f t="shared" si="3"/>
        <v>0</v>
      </c>
      <c r="Q13" s="149">
        <v>4</v>
      </c>
      <c r="R13" s="149">
        <v>0</v>
      </c>
      <c r="S13" s="145">
        <f t="shared" si="4"/>
        <v>4</v>
      </c>
      <c r="T13" s="176"/>
      <c r="U13" s="176"/>
      <c r="V13" s="199">
        <f t="shared" si="5"/>
        <v>4</v>
      </c>
      <c r="W13" s="221" t="s">
        <v>148</v>
      </c>
    </row>
    <row r="14" ht="15.75" spans="2:23">
      <c r="B14" s="153"/>
      <c r="C14" s="141">
        <v>9</v>
      </c>
      <c r="D14" s="142" t="s">
        <v>42</v>
      </c>
      <c r="E14" s="149">
        <v>0</v>
      </c>
      <c r="F14" s="149">
        <v>0</v>
      </c>
      <c r="G14" s="154">
        <f t="shared" si="0"/>
        <v>0</v>
      </c>
      <c r="H14" s="151"/>
      <c r="I14" s="151"/>
      <c r="J14" s="202">
        <f t="shared" si="1"/>
        <v>0</v>
      </c>
      <c r="K14" s="149">
        <v>0</v>
      </c>
      <c r="L14" s="149">
        <v>0</v>
      </c>
      <c r="M14" s="154">
        <f t="shared" si="2"/>
        <v>0</v>
      </c>
      <c r="N14" s="203"/>
      <c r="O14" s="177"/>
      <c r="P14" s="202">
        <f t="shared" si="3"/>
        <v>0</v>
      </c>
      <c r="Q14" s="149">
        <v>0</v>
      </c>
      <c r="R14" s="149">
        <v>0</v>
      </c>
      <c r="S14" s="154">
        <f t="shared" si="4"/>
        <v>0</v>
      </c>
      <c r="T14" s="203"/>
      <c r="U14" s="224"/>
      <c r="V14" s="202">
        <f t="shared" si="5"/>
        <v>0</v>
      </c>
      <c r="W14" s="221"/>
    </row>
    <row r="15" ht="15.75" spans="2:23">
      <c r="B15" s="155"/>
      <c r="C15" s="156"/>
      <c r="D15" s="157" t="s">
        <v>43</v>
      </c>
      <c r="E15" s="158">
        <f t="shared" ref="E15:L15" si="6">SUM(E6:E14)</f>
        <v>7</v>
      </c>
      <c r="F15" s="158">
        <f t="shared" si="6"/>
        <v>14</v>
      </c>
      <c r="G15" s="159">
        <f t="shared" si="6"/>
        <v>21</v>
      </c>
      <c r="H15" s="159">
        <f t="shared" si="6"/>
        <v>5</v>
      </c>
      <c r="I15" s="159">
        <f t="shared" si="6"/>
        <v>5</v>
      </c>
      <c r="J15" s="204">
        <f t="shared" si="6"/>
        <v>7</v>
      </c>
      <c r="K15" s="205">
        <f t="shared" si="6"/>
        <v>5</v>
      </c>
      <c r="L15" s="205">
        <f t="shared" si="6"/>
        <v>18</v>
      </c>
      <c r="M15" s="206">
        <f t="shared" ref="M15:V15" si="7">SUM(M6:M14)</f>
        <v>23</v>
      </c>
      <c r="N15" s="159">
        <f t="shared" si="7"/>
        <v>0</v>
      </c>
      <c r="O15" s="159">
        <f t="shared" si="7"/>
        <v>0</v>
      </c>
      <c r="P15" s="204">
        <f t="shared" si="7"/>
        <v>5</v>
      </c>
      <c r="Q15" s="205">
        <f t="shared" si="7"/>
        <v>14</v>
      </c>
      <c r="R15" s="205">
        <f t="shared" si="7"/>
        <v>35</v>
      </c>
      <c r="S15" s="206">
        <f t="shared" si="7"/>
        <v>49</v>
      </c>
      <c r="T15" s="159">
        <f t="shared" si="7"/>
        <v>5</v>
      </c>
      <c r="U15" s="159">
        <f t="shared" si="7"/>
        <v>0</v>
      </c>
      <c r="V15" s="204">
        <f t="shared" si="7"/>
        <v>9</v>
      </c>
      <c r="W15" s="225"/>
    </row>
    <row r="16" spans="2:23">
      <c r="B16" s="160" t="s">
        <v>44</v>
      </c>
      <c r="C16" s="161">
        <v>10</v>
      </c>
      <c r="D16" s="162" t="s">
        <v>45</v>
      </c>
      <c r="E16" s="163">
        <v>1</v>
      </c>
      <c r="F16" s="164">
        <v>1</v>
      </c>
      <c r="G16" s="164">
        <f t="shared" ref="G16:G21" si="8">E16+F16</f>
        <v>2</v>
      </c>
      <c r="H16" s="163"/>
      <c r="I16" s="163"/>
      <c r="J16" s="202">
        <f>G16-F16-H16+I16</f>
        <v>1</v>
      </c>
      <c r="K16" s="151">
        <v>4</v>
      </c>
      <c r="L16" s="151">
        <v>9</v>
      </c>
      <c r="M16" s="145">
        <f t="shared" ref="M16:M21" si="9">K16+L16</f>
        <v>13</v>
      </c>
      <c r="N16" s="151">
        <v>0</v>
      </c>
      <c r="O16" s="151"/>
      <c r="P16" s="202">
        <f>M16-L16-N16+O16</f>
        <v>4</v>
      </c>
      <c r="Q16" s="163">
        <v>0</v>
      </c>
      <c r="R16" s="163">
        <v>0</v>
      </c>
      <c r="S16" s="163">
        <f>Q16+R16</f>
        <v>0</v>
      </c>
      <c r="T16" s="163">
        <v>0</v>
      </c>
      <c r="U16" s="163"/>
      <c r="V16" s="202">
        <f>S16-R16-T16+U16</f>
        <v>0</v>
      </c>
      <c r="W16" s="226"/>
    </row>
    <row r="17" spans="2:29">
      <c r="B17" s="165"/>
      <c r="C17" s="141">
        <v>11</v>
      </c>
      <c r="D17" s="142" t="s">
        <v>47</v>
      </c>
      <c r="E17" s="149">
        <v>2</v>
      </c>
      <c r="F17" s="149">
        <v>0</v>
      </c>
      <c r="G17" s="164">
        <f t="shared" si="8"/>
        <v>2</v>
      </c>
      <c r="H17" s="145">
        <v>0</v>
      </c>
      <c r="I17" s="145"/>
      <c r="J17" s="199">
        <f t="shared" ref="J17:J24" si="10">G17-F17-H17+I17</f>
        <v>2</v>
      </c>
      <c r="K17" s="145">
        <v>2</v>
      </c>
      <c r="L17" s="145">
        <v>5</v>
      </c>
      <c r="M17" s="145">
        <f t="shared" si="9"/>
        <v>7</v>
      </c>
      <c r="N17" s="145">
        <v>0</v>
      </c>
      <c r="O17" s="145"/>
      <c r="P17" s="199">
        <f t="shared" ref="P17:P24" si="11">M17-L17-N17+O17</f>
        <v>2</v>
      </c>
      <c r="Q17" s="145">
        <v>0</v>
      </c>
      <c r="R17" s="145">
        <v>0</v>
      </c>
      <c r="S17" s="164">
        <f t="shared" ref="S17:S24" si="12">Q17+R17</f>
        <v>0</v>
      </c>
      <c r="T17" s="145">
        <v>0</v>
      </c>
      <c r="U17" s="145"/>
      <c r="V17" s="199">
        <f t="shared" ref="V17:V24" si="13">S17-R17-T17+U17</f>
        <v>0</v>
      </c>
      <c r="W17" s="227"/>
      <c r="AC17" s="2"/>
    </row>
    <row r="18" spans="2:23">
      <c r="B18" s="165"/>
      <c r="C18" s="141">
        <v>12</v>
      </c>
      <c r="D18" s="142" t="s">
        <v>48</v>
      </c>
      <c r="E18" s="149">
        <v>3</v>
      </c>
      <c r="F18" s="149">
        <v>0</v>
      </c>
      <c r="G18" s="164">
        <f t="shared" si="8"/>
        <v>3</v>
      </c>
      <c r="H18" s="145">
        <v>0</v>
      </c>
      <c r="I18" s="145"/>
      <c r="J18" s="199">
        <f t="shared" si="10"/>
        <v>3</v>
      </c>
      <c r="K18" s="145">
        <v>12</v>
      </c>
      <c r="L18" s="145">
        <v>4</v>
      </c>
      <c r="M18" s="145">
        <f t="shared" si="9"/>
        <v>16</v>
      </c>
      <c r="N18" s="145">
        <v>5</v>
      </c>
      <c r="O18" s="145"/>
      <c r="P18" s="199">
        <f t="shared" si="11"/>
        <v>7</v>
      </c>
      <c r="Q18" s="145">
        <v>6</v>
      </c>
      <c r="R18" s="145">
        <v>5</v>
      </c>
      <c r="S18" s="164">
        <f t="shared" si="12"/>
        <v>11</v>
      </c>
      <c r="T18" s="145">
        <v>0</v>
      </c>
      <c r="U18" s="145"/>
      <c r="V18" s="199">
        <f t="shared" si="13"/>
        <v>6</v>
      </c>
      <c r="W18" s="227" t="s">
        <v>149</v>
      </c>
    </row>
    <row r="19" spans="2:23">
      <c r="B19" s="165"/>
      <c r="C19" s="141">
        <v>13</v>
      </c>
      <c r="D19" s="142" t="s">
        <v>49</v>
      </c>
      <c r="E19" s="149">
        <v>2</v>
      </c>
      <c r="F19" s="149">
        <v>1</v>
      </c>
      <c r="G19" s="164">
        <f t="shared" si="8"/>
        <v>3</v>
      </c>
      <c r="H19" s="145">
        <v>0</v>
      </c>
      <c r="I19" s="145"/>
      <c r="J19" s="199">
        <f t="shared" si="10"/>
        <v>2</v>
      </c>
      <c r="K19" s="145">
        <v>2</v>
      </c>
      <c r="L19" s="145">
        <v>3</v>
      </c>
      <c r="M19" s="145">
        <f t="shared" si="9"/>
        <v>5</v>
      </c>
      <c r="N19" s="145">
        <v>0</v>
      </c>
      <c r="O19" s="145"/>
      <c r="P19" s="199">
        <f t="shared" si="11"/>
        <v>2</v>
      </c>
      <c r="Q19" s="145">
        <v>0</v>
      </c>
      <c r="R19" s="145">
        <v>9</v>
      </c>
      <c r="S19" s="164">
        <f t="shared" si="12"/>
        <v>9</v>
      </c>
      <c r="T19" s="145">
        <v>0</v>
      </c>
      <c r="U19" s="145"/>
      <c r="V19" s="199">
        <f t="shared" si="13"/>
        <v>0</v>
      </c>
      <c r="W19" s="227"/>
    </row>
    <row r="20" spans="2:23">
      <c r="B20" s="165"/>
      <c r="C20" s="141">
        <v>14</v>
      </c>
      <c r="D20" s="142" t="s">
        <v>50</v>
      </c>
      <c r="E20" s="150">
        <v>2</v>
      </c>
      <c r="F20" s="150">
        <v>3</v>
      </c>
      <c r="G20" s="164">
        <f t="shared" si="8"/>
        <v>5</v>
      </c>
      <c r="H20" s="145">
        <v>0</v>
      </c>
      <c r="I20" s="145"/>
      <c r="J20" s="199">
        <f t="shared" si="10"/>
        <v>2</v>
      </c>
      <c r="K20" s="145">
        <v>1</v>
      </c>
      <c r="L20" s="145">
        <v>0</v>
      </c>
      <c r="M20" s="145">
        <f t="shared" si="9"/>
        <v>1</v>
      </c>
      <c r="N20" s="145">
        <v>0</v>
      </c>
      <c r="O20" s="145">
        <v>5</v>
      </c>
      <c r="P20" s="199">
        <f t="shared" si="11"/>
        <v>6</v>
      </c>
      <c r="Q20" s="145">
        <v>2</v>
      </c>
      <c r="R20" s="145">
        <v>0</v>
      </c>
      <c r="S20" s="164">
        <f t="shared" si="12"/>
        <v>2</v>
      </c>
      <c r="T20" s="145">
        <v>0</v>
      </c>
      <c r="U20" s="145"/>
      <c r="V20" s="199">
        <f t="shared" si="13"/>
        <v>2</v>
      </c>
      <c r="W20" s="227" t="s">
        <v>150</v>
      </c>
    </row>
    <row r="21" spans="2:23">
      <c r="B21" s="165"/>
      <c r="C21" s="147">
        <v>15</v>
      </c>
      <c r="D21" s="142" t="s">
        <v>51</v>
      </c>
      <c r="E21" s="166">
        <v>1</v>
      </c>
      <c r="F21" s="166">
        <v>2</v>
      </c>
      <c r="G21" s="164">
        <f t="shared" si="8"/>
        <v>3</v>
      </c>
      <c r="H21" s="167">
        <v>0</v>
      </c>
      <c r="I21" s="167"/>
      <c r="J21" s="207">
        <f t="shared" si="10"/>
        <v>1</v>
      </c>
      <c r="K21" s="167">
        <v>1</v>
      </c>
      <c r="L21" s="151">
        <v>2</v>
      </c>
      <c r="M21" s="145">
        <f t="shared" si="9"/>
        <v>3</v>
      </c>
      <c r="N21" s="151">
        <v>0</v>
      </c>
      <c r="O21" s="151"/>
      <c r="P21" s="207">
        <f t="shared" si="11"/>
        <v>1</v>
      </c>
      <c r="Q21" s="167">
        <v>0</v>
      </c>
      <c r="R21" s="167">
        <v>2</v>
      </c>
      <c r="S21" s="163">
        <f t="shared" si="12"/>
        <v>2</v>
      </c>
      <c r="T21" s="167">
        <v>0</v>
      </c>
      <c r="U21" s="167"/>
      <c r="V21" s="207">
        <f t="shared" si="13"/>
        <v>0</v>
      </c>
      <c r="W21" s="221"/>
    </row>
    <row r="22" spans="2:23">
      <c r="B22" s="165"/>
      <c r="C22" s="168">
        <v>16</v>
      </c>
      <c r="D22" s="142" t="s">
        <v>151</v>
      </c>
      <c r="E22" s="149">
        <v>0</v>
      </c>
      <c r="F22" s="149">
        <v>0</v>
      </c>
      <c r="G22" s="149">
        <v>0</v>
      </c>
      <c r="H22" s="145">
        <v>0</v>
      </c>
      <c r="I22" s="145"/>
      <c r="J22" s="199">
        <f t="shared" si="10"/>
        <v>0</v>
      </c>
      <c r="K22" s="167">
        <v>0</v>
      </c>
      <c r="L22" s="167">
        <v>0</v>
      </c>
      <c r="M22" s="167">
        <v>0</v>
      </c>
      <c r="N22" s="167">
        <v>0</v>
      </c>
      <c r="O22" s="167"/>
      <c r="P22" s="207">
        <f t="shared" si="11"/>
        <v>0</v>
      </c>
      <c r="Q22" s="145">
        <v>8</v>
      </c>
      <c r="R22" s="145">
        <v>5</v>
      </c>
      <c r="S22" s="164">
        <f t="shared" si="12"/>
        <v>13</v>
      </c>
      <c r="T22" s="145">
        <v>0</v>
      </c>
      <c r="U22" s="145"/>
      <c r="V22" s="199">
        <f t="shared" si="13"/>
        <v>8</v>
      </c>
      <c r="W22" s="221"/>
    </row>
    <row r="23" spans="2:23">
      <c r="B23" s="165"/>
      <c r="C23" s="168">
        <v>17</v>
      </c>
      <c r="D23" s="142" t="s">
        <v>53</v>
      </c>
      <c r="E23" s="149">
        <v>0</v>
      </c>
      <c r="F23" s="149">
        <v>0</v>
      </c>
      <c r="G23" s="149">
        <v>0</v>
      </c>
      <c r="H23" s="145">
        <v>0</v>
      </c>
      <c r="I23" s="145"/>
      <c r="J23" s="199">
        <f t="shared" si="10"/>
        <v>0</v>
      </c>
      <c r="K23" s="167">
        <v>0</v>
      </c>
      <c r="L23" s="167">
        <v>0</v>
      </c>
      <c r="M23" s="167">
        <v>0</v>
      </c>
      <c r="N23" s="167">
        <v>0</v>
      </c>
      <c r="O23" s="167"/>
      <c r="P23" s="207">
        <f t="shared" si="11"/>
        <v>0</v>
      </c>
      <c r="Q23" s="145">
        <v>9</v>
      </c>
      <c r="R23" s="145">
        <v>11</v>
      </c>
      <c r="S23" s="164">
        <f t="shared" si="12"/>
        <v>20</v>
      </c>
      <c r="T23" s="145">
        <v>0</v>
      </c>
      <c r="U23" s="145"/>
      <c r="V23" s="199">
        <f t="shared" si="13"/>
        <v>9</v>
      </c>
      <c r="W23" s="221"/>
    </row>
    <row r="24" ht="15.75" spans="2:23">
      <c r="B24" s="169"/>
      <c r="C24" s="168">
        <v>18</v>
      </c>
      <c r="D24" s="170" t="s">
        <v>54</v>
      </c>
      <c r="E24" s="150">
        <v>0</v>
      </c>
      <c r="F24" s="150">
        <v>0</v>
      </c>
      <c r="G24" s="149">
        <v>0</v>
      </c>
      <c r="H24" s="151">
        <v>0</v>
      </c>
      <c r="I24" s="151"/>
      <c r="J24" s="202">
        <f t="shared" si="10"/>
        <v>0</v>
      </c>
      <c r="K24" s="167">
        <v>0</v>
      </c>
      <c r="L24" s="167">
        <v>0</v>
      </c>
      <c r="M24" s="167">
        <v>0</v>
      </c>
      <c r="N24" s="167">
        <v>0</v>
      </c>
      <c r="O24" s="167"/>
      <c r="P24" s="207">
        <f t="shared" si="11"/>
        <v>0</v>
      </c>
      <c r="Q24" s="151">
        <v>5</v>
      </c>
      <c r="R24" s="151">
        <v>3</v>
      </c>
      <c r="S24" s="163">
        <f t="shared" si="12"/>
        <v>8</v>
      </c>
      <c r="T24" s="151">
        <v>0</v>
      </c>
      <c r="U24" s="151"/>
      <c r="V24" s="202">
        <f t="shared" si="13"/>
        <v>5</v>
      </c>
      <c r="W24" s="228"/>
    </row>
    <row r="25" ht="15.75" spans="2:23">
      <c r="B25" s="155"/>
      <c r="C25" s="171"/>
      <c r="D25" s="157" t="s">
        <v>43</v>
      </c>
      <c r="E25" s="172">
        <f t="shared" ref="E25:V25" si="14">SUM(E16:E24)</f>
        <v>11</v>
      </c>
      <c r="F25" s="172">
        <f t="shared" si="14"/>
        <v>7</v>
      </c>
      <c r="G25" s="173">
        <f t="shared" si="14"/>
        <v>18</v>
      </c>
      <c r="H25" s="174">
        <f t="shared" si="14"/>
        <v>0</v>
      </c>
      <c r="I25" s="174">
        <f t="shared" si="14"/>
        <v>0</v>
      </c>
      <c r="J25" s="208">
        <f t="shared" si="14"/>
        <v>11</v>
      </c>
      <c r="K25" s="172">
        <f t="shared" si="14"/>
        <v>22</v>
      </c>
      <c r="L25" s="172">
        <f t="shared" si="14"/>
        <v>23</v>
      </c>
      <c r="M25" s="173">
        <f t="shared" si="14"/>
        <v>45</v>
      </c>
      <c r="N25" s="174">
        <f t="shared" si="14"/>
        <v>5</v>
      </c>
      <c r="O25" s="174">
        <f t="shared" si="14"/>
        <v>5</v>
      </c>
      <c r="P25" s="208">
        <f t="shared" si="14"/>
        <v>22</v>
      </c>
      <c r="Q25" s="172">
        <f t="shared" si="14"/>
        <v>30</v>
      </c>
      <c r="R25" s="172">
        <f t="shared" si="14"/>
        <v>35</v>
      </c>
      <c r="S25" s="173">
        <f t="shared" si="14"/>
        <v>65</v>
      </c>
      <c r="T25" s="174">
        <f t="shared" si="14"/>
        <v>0</v>
      </c>
      <c r="U25" s="174">
        <f t="shared" si="14"/>
        <v>0</v>
      </c>
      <c r="V25" s="208">
        <f t="shared" si="14"/>
        <v>30</v>
      </c>
      <c r="W25" s="229"/>
    </row>
    <row r="26" spans="2:23">
      <c r="B26" s="160" t="s">
        <v>55</v>
      </c>
      <c r="C26" s="168">
        <v>19</v>
      </c>
      <c r="D26" s="148" t="s">
        <v>56</v>
      </c>
      <c r="E26" s="175">
        <v>0</v>
      </c>
      <c r="F26" s="175">
        <v>4</v>
      </c>
      <c r="G26" s="176">
        <f>E26+F26</f>
        <v>4</v>
      </c>
      <c r="H26" s="177"/>
      <c r="I26" s="177"/>
      <c r="J26" s="209">
        <f t="shared" ref="J26:J41" si="15">G26-F26-H26+I26</f>
        <v>0</v>
      </c>
      <c r="K26" s="176">
        <v>13</v>
      </c>
      <c r="L26" s="176">
        <v>10</v>
      </c>
      <c r="M26" s="176">
        <f>K26+L26</f>
        <v>23</v>
      </c>
      <c r="N26" s="176">
        <v>6</v>
      </c>
      <c r="O26" s="177"/>
      <c r="P26" s="209">
        <f t="shared" ref="P26:P33" si="16">M26-L26-N26+O26</f>
        <v>7</v>
      </c>
      <c r="Q26" s="151">
        <v>0</v>
      </c>
      <c r="R26" s="151">
        <v>0</v>
      </c>
      <c r="S26" s="176">
        <f>Q26+R26</f>
        <v>0</v>
      </c>
      <c r="T26" s="151">
        <v>0</v>
      </c>
      <c r="U26" s="151"/>
      <c r="V26" s="209">
        <f t="shared" ref="V26:V33" si="17">S26-R26-T26+U26</f>
        <v>0</v>
      </c>
      <c r="W26" s="221" t="s">
        <v>152</v>
      </c>
    </row>
    <row r="27" spans="2:23">
      <c r="B27" s="165"/>
      <c r="C27" s="141">
        <v>20</v>
      </c>
      <c r="D27" s="142" t="s">
        <v>59</v>
      </c>
      <c r="E27" s="178">
        <v>1</v>
      </c>
      <c r="F27" s="178">
        <v>3</v>
      </c>
      <c r="G27" s="176">
        <f t="shared" ref="G27:G33" si="18">E27+F27</f>
        <v>4</v>
      </c>
      <c r="H27" s="176"/>
      <c r="I27" s="176"/>
      <c r="J27" s="210">
        <f t="shared" si="15"/>
        <v>1</v>
      </c>
      <c r="K27" s="176">
        <v>2</v>
      </c>
      <c r="L27" s="176">
        <v>6</v>
      </c>
      <c r="M27" s="176">
        <f t="shared" ref="M27:M33" si="19">K27+L27</f>
        <v>8</v>
      </c>
      <c r="N27" s="176">
        <v>0</v>
      </c>
      <c r="O27" s="176">
        <v>3</v>
      </c>
      <c r="P27" s="210">
        <f t="shared" si="16"/>
        <v>5</v>
      </c>
      <c r="Q27" s="145">
        <v>4</v>
      </c>
      <c r="R27" s="145">
        <v>3</v>
      </c>
      <c r="S27" s="176">
        <f t="shared" ref="S27:S33" si="20">Q27+R27</f>
        <v>7</v>
      </c>
      <c r="T27" s="145">
        <v>0</v>
      </c>
      <c r="U27" s="145"/>
      <c r="V27" s="210">
        <f t="shared" si="17"/>
        <v>4</v>
      </c>
      <c r="W27" s="230" t="s">
        <v>153</v>
      </c>
    </row>
    <row r="28" spans="2:23">
      <c r="B28" s="165"/>
      <c r="C28" s="141">
        <v>21</v>
      </c>
      <c r="D28" s="142" t="s">
        <v>61</v>
      </c>
      <c r="E28" s="178">
        <v>0</v>
      </c>
      <c r="F28" s="178">
        <v>0</v>
      </c>
      <c r="G28" s="176">
        <f t="shared" si="18"/>
        <v>0</v>
      </c>
      <c r="H28" s="176">
        <v>0</v>
      </c>
      <c r="I28" s="176">
        <v>2</v>
      </c>
      <c r="J28" s="210">
        <f t="shared" si="15"/>
        <v>2</v>
      </c>
      <c r="K28" s="176">
        <v>6</v>
      </c>
      <c r="L28" s="176">
        <v>1</v>
      </c>
      <c r="M28" s="176">
        <f t="shared" si="19"/>
        <v>7</v>
      </c>
      <c r="N28" s="176">
        <v>0</v>
      </c>
      <c r="O28" s="176"/>
      <c r="P28" s="210">
        <f t="shared" si="16"/>
        <v>6</v>
      </c>
      <c r="Q28" s="145">
        <v>1</v>
      </c>
      <c r="R28" s="145">
        <v>1</v>
      </c>
      <c r="S28" s="176">
        <f t="shared" si="20"/>
        <v>2</v>
      </c>
      <c r="T28" s="145">
        <v>0</v>
      </c>
      <c r="U28" s="145"/>
      <c r="V28" s="210">
        <f t="shared" si="17"/>
        <v>1</v>
      </c>
      <c r="W28" s="231" t="s">
        <v>154</v>
      </c>
    </row>
    <row r="29" spans="2:23">
      <c r="B29" s="165"/>
      <c r="C29" s="141">
        <v>22</v>
      </c>
      <c r="D29" s="142" t="s">
        <v>63</v>
      </c>
      <c r="E29" s="178">
        <v>1</v>
      </c>
      <c r="F29" s="178">
        <v>4</v>
      </c>
      <c r="G29" s="176">
        <f t="shared" si="18"/>
        <v>5</v>
      </c>
      <c r="H29" s="176">
        <v>0</v>
      </c>
      <c r="I29" s="176"/>
      <c r="J29" s="210">
        <f t="shared" si="15"/>
        <v>1</v>
      </c>
      <c r="K29" s="176">
        <v>7</v>
      </c>
      <c r="L29" s="176">
        <v>3</v>
      </c>
      <c r="M29" s="176">
        <f t="shared" si="19"/>
        <v>10</v>
      </c>
      <c r="N29" s="176"/>
      <c r="O29" s="176">
        <v>1</v>
      </c>
      <c r="P29" s="210">
        <f t="shared" si="16"/>
        <v>8</v>
      </c>
      <c r="Q29" s="145">
        <v>0</v>
      </c>
      <c r="R29" s="145">
        <v>0</v>
      </c>
      <c r="S29" s="176">
        <f t="shared" si="20"/>
        <v>0</v>
      </c>
      <c r="T29" s="145">
        <v>0</v>
      </c>
      <c r="U29" s="145"/>
      <c r="V29" s="210">
        <f t="shared" si="17"/>
        <v>0</v>
      </c>
      <c r="W29" s="232"/>
    </row>
    <row r="30" spans="2:23">
      <c r="B30" s="165"/>
      <c r="C30" s="141">
        <v>24</v>
      </c>
      <c r="D30" s="148" t="s">
        <v>64</v>
      </c>
      <c r="E30" s="175">
        <v>0</v>
      </c>
      <c r="F30" s="175">
        <v>0</v>
      </c>
      <c r="G30" s="176">
        <f t="shared" si="18"/>
        <v>0</v>
      </c>
      <c r="H30" s="177">
        <v>0</v>
      </c>
      <c r="I30" s="177"/>
      <c r="J30" s="209">
        <f t="shared" si="15"/>
        <v>0</v>
      </c>
      <c r="K30" s="176">
        <v>0</v>
      </c>
      <c r="L30" s="176">
        <v>0</v>
      </c>
      <c r="M30" s="176">
        <f t="shared" si="19"/>
        <v>0</v>
      </c>
      <c r="N30" s="177">
        <v>0</v>
      </c>
      <c r="O30" s="177"/>
      <c r="P30" s="209">
        <f t="shared" si="16"/>
        <v>0</v>
      </c>
      <c r="Q30" s="151">
        <v>2</v>
      </c>
      <c r="R30" s="151">
        <v>0</v>
      </c>
      <c r="S30" s="176">
        <f t="shared" si="20"/>
        <v>2</v>
      </c>
      <c r="T30" s="151">
        <v>0</v>
      </c>
      <c r="U30" s="151"/>
      <c r="V30" s="209">
        <f t="shared" si="17"/>
        <v>2</v>
      </c>
      <c r="W30" s="233" t="s">
        <v>154</v>
      </c>
    </row>
    <row r="31" spans="2:23">
      <c r="B31" s="165"/>
      <c r="C31" s="141">
        <v>25</v>
      </c>
      <c r="D31" s="142" t="s">
        <v>65</v>
      </c>
      <c r="E31" s="178">
        <v>0</v>
      </c>
      <c r="F31" s="178">
        <v>0</v>
      </c>
      <c r="G31" s="176">
        <f t="shared" si="18"/>
        <v>0</v>
      </c>
      <c r="H31" s="176">
        <v>0</v>
      </c>
      <c r="I31" s="176"/>
      <c r="J31" s="210">
        <f t="shared" si="15"/>
        <v>0</v>
      </c>
      <c r="K31" s="176">
        <v>0</v>
      </c>
      <c r="L31" s="176">
        <v>0</v>
      </c>
      <c r="M31" s="176">
        <f t="shared" si="19"/>
        <v>0</v>
      </c>
      <c r="N31" s="176">
        <v>0</v>
      </c>
      <c r="O31" s="176"/>
      <c r="P31" s="210">
        <f t="shared" si="16"/>
        <v>0</v>
      </c>
      <c r="Q31" s="145">
        <v>0</v>
      </c>
      <c r="R31" s="145">
        <v>0</v>
      </c>
      <c r="S31" s="176">
        <f t="shared" si="20"/>
        <v>0</v>
      </c>
      <c r="T31" s="145">
        <v>0</v>
      </c>
      <c r="U31" s="145"/>
      <c r="V31" s="210">
        <f t="shared" si="17"/>
        <v>0</v>
      </c>
      <c r="W31" s="221" t="s">
        <v>155</v>
      </c>
    </row>
    <row r="32" spans="2:23">
      <c r="B32" s="165"/>
      <c r="C32" s="141">
        <v>26</v>
      </c>
      <c r="D32" s="142" t="s">
        <v>67</v>
      </c>
      <c r="E32" s="178">
        <v>0</v>
      </c>
      <c r="F32" s="178">
        <v>0</v>
      </c>
      <c r="G32" s="176">
        <f t="shared" si="18"/>
        <v>0</v>
      </c>
      <c r="H32" s="176">
        <v>0</v>
      </c>
      <c r="I32" s="176"/>
      <c r="J32" s="210">
        <f t="shared" si="15"/>
        <v>0</v>
      </c>
      <c r="K32" s="176">
        <v>0</v>
      </c>
      <c r="L32" s="176">
        <v>0</v>
      </c>
      <c r="M32" s="176">
        <f t="shared" si="19"/>
        <v>0</v>
      </c>
      <c r="N32" s="176">
        <v>0</v>
      </c>
      <c r="O32" s="176"/>
      <c r="P32" s="210">
        <f t="shared" si="16"/>
        <v>0</v>
      </c>
      <c r="Q32" s="145">
        <v>0</v>
      </c>
      <c r="R32" s="145">
        <v>0</v>
      </c>
      <c r="S32" s="176">
        <f t="shared" si="20"/>
        <v>0</v>
      </c>
      <c r="T32" s="145">
        <v>0</v>
      </c>
      <c r="U32" s="145"/>
      <c r="V32" s="210">
        <f t="shared" si="17"/>
        <v>0</v>
      </c>
      <c r="W32" s="221" t="s">
        <v>155</v>
      </c>
    </row>
    <row r="33" ht="15.75" spans="2:23">
      <c r="B33" s="169"/>
      <c r="C33" s="141">
        <v>27</v>
      </c>
      <c r="D33" s="142" t="s">
        <v>69</v>
      </c>
      <c r="E33" s="178">
        <v>0</v>
      </c>
      <c r="F33" s="178">
        <v>0</v>
      </c>
      <c r="G33" s="176">
        <f t="shared" si="18"/>
        <v>0</v>
      </c>
      <c r="H33" s="176">
        <v>0</v>
      </c>
      <c r="I33" s="176"/>
      <c r="J33" s="210">
        <f t="shared" si="15"/>
        <v>0</v>
      </c>
      <c r="K33" s="176">
        <v>0</v>
      </c>
      <c r="L33" s="176">
        <v>0</v>
      </c>
      <c r="M33" s="176">
        <f t="shared" si="19"/>
        <v>0</v>
      </c>
      <c r="N33" s="176">
        <v>0</v>
      </c>
      <c r="O33" s="176"/>
      <c r="P33" s="210">
        <f t="shared" si="16"/>
        <v>0</v>
      </c>
      <c r="Q33" s="145">
        <v>0</v>
      </c>
      <c r="R33" s="145">
        <v>0</v>
      </c>
      <c r="S33" s="176">
        <f t="shared" si="20"/>
        <v>0</v>
      </c>
      <c r="T33" s="145">
        <v>0</v>
      </c>
      <c r="U33" s="145"/>
      <c r="V33" s="210">
        <f t="shared" si="17"/>
        <v>0</v>
      </c>
      <c r="W33" s="221" t="s">
        <v>155</v>
      </c>
    </row>
    <row r="34" ht="15.75" spans="2:23">
      <c r="B34" s="155"/>
      <c r="C34" s="171"/>
      <c r="D34" s="157" t="s">
        <v>43</v>
      </c>
      <c r="E34" s="158">
        <f t="shared" ref="E34:V34" si="21">SUM(E26:E33)</f>
        <v>2</v>
      </c>
      <c r="F34" s="158">
        <f t="shared" si="21"/>
        <v>11</v>
      </c>
      <c r="G34" s="159">
        <f t="shared" si="21"/>
        <v>13</v>
      </c>
      <c r="H34" s="159">
        <f t="shared" si="21"/>
        <v>0</v>
      </c>
      <c r="I34" s="159">
        <f t="shared" si="21"/>
        <v>2</v>
      </c>
      <c r="J34" s="204">
        <f t="shared" si="21"/>
        <v>4</v>
      </c>
      <c r="K34" s="205">
        <f t="shared" si="21"/>
        <v>28</v>
      </c>
      <c r="L34" s="205">
        <f t="shared" si="21"/>
        <v>20</v>
      </c>
      <c r="M34" s="206">
        <f t="shared" si="21"/>
        <v>48</v>
      </c>
      <c r="N34" s="159">
        <f t="shared" si="21"/>
        <v>6</v>
      </c>
      <c r="O34" s="159">
        <f t="shared" si="21"/>
        <v>4</v>
      </c>
      <c r="P34" s="204">
        <f t="shared" si="21"/>
        <v>26</v>
      </c>
      <c r="Q34" s="205">
        <f t="shared" si="21"/>
        <v>7</v>
      </c>
      <c r="R34" s="205">
        <f t="shared" si="21"/>
        <v>4</v>
      </c>
      <c r="S34" s="206">
        <f t="shared" si="21"/>
        <v>11</v>
      </c>
      <c r="T34" s="159">
        <f t="shared" si="21"/>
        <v>0</v>
      </c>
      <c r="U34" s="159">
        <f t="shared" si="21"/>
        <v>0</v>
      </c>
      <c r="V34" s="204">
        <f t="shared" si="21"/>
        <v>7</v>
      </c>
      <c r="W34" s="225"/>
    </row>
    <row r="35" spans="2:23">
      <c r="B35" s="160" t="s">
        <v>70</v>
      </c>
      <c r="C35" s="141">
        <v>28</v>
      </c>
      <c r="D35" s="142" t="s">
        <v>71</v>
      </c>
      <c r="E35" s="179">
        <v>1</v>
      </c>
      <c r="F35" s="179">
        <v>0</v>
      </c>
      <c r="G35" s="180">
        <f t="shared" ref="G35:G41" si="22">SUM(E35:F35)</f>
        <v>1</v>
      </c>
      <c r="H35" s="180">
        <v>1</v>
      </c>
      <c r="I35" s="180"/>
      <c r="J35" s="211">
        <f t="shared" si="15"/>
        <v>0</v>
      </c>
      <c r="K35" s="212">
        <v>0</v>
      </c>
      <c r="L35" s="212">
        <v>0</v>
      </c>
      <c r="M35" s="213">
        <v>0</v>
      </c>
      <c r="N35" s="177"/>
      <c r="O35" s="177"/>
      <c r="P35" s="211">
        <f t="shared" ref="P35:P41" si="23">M35-L35-N35+O35</f>
        <v>0</v>
      </c>
      <c r="Q35" s="138"/>
      <c r="R35" s="138"/>
      <c r="S35" s="213">
        <f t="shared" ref="S35:S41" si="24">SUM(Q35:R35)</f>
        <v>0</v>
      </c>
      <c r="T35" s="138"/>
      <c r="U35" s="180"/>
      <c r="V35" s="211">
        <f t="shared" ref="V35:V41" si="25">S35-R35-T35+U35</f>
        <v>0</v>
      </c>
      <c r="W35" s="233" t="s">
        <v>156</v>
      </c>
    </row>
    <row r="36" spans="2:23">
      <c r="B36" s="181"/>
      <c r="C36" s="168">
        <v>29</v>
      </c>
      <c r="D36" s="148" t="s">
        <v>72</v>
      </c>
      <c r="E36" s="150">
        <v>0</v>
      </c>
      <c r="F36" s="150">
        <v>1</v>
      </c>
      <c r="G36" s="145">
        <f t="shared" si="22"/>
        <v>1</v>
      </c>
      <c r="H36" s="151"/>
      <c r="I36" s="151"/>
      <c r="J36" s="202">
        <f t="shared" si="15"/>
        <v>0</v>
      </c>
      <c r="K36" s="175">
        <v>1</v>
      </c>
      <c r="L36" s="175">
        <v>1</v>
      </c>
      <c r="M36" s="176">
        <v>2</v>
      </c>
      <c r="N36" s="176"/>
      <c r="O36" s="177"/>
      <c r="P36" s="202">
        <f t="shared" si="23"/>
        <v>1</v>
      </c>
      <c r="Q36" s="151"/>
      <c r="R36" s="151">
        <v>0</v>
      </c>
      <c r="S36" s="176">
        <f t="shared" si="24"/>
        <v>0</v>
      </c>
      <c r="T36" s="151"/>
      <c r="U36" s="151"/>
      <c r="V36" s="202">
        <f t="shared" si="25"/>
        <v>0</v>
      </c>
      <c r="W36" s="232"/>
    </row>
    <row r="37" spans="2:23">
      <c r="B37" s="181"/>
      <c r="C37" s="141">
        <v>30</v>
      </c>
      <c r="D37" s="142" t="s">
        <v>73</v>
      </c>
      <c r="E37" s="149">
        <v>0</v>
      </c>
      <c r="F37" s="149">
        <v>0</v>
      </c>
      <c r="G37" s="145">
        <f t="shared" si="22"/>
        <v>0</v>
      </c>
      <c r="H37" s="145"/>
      <c r="I37" s="145"/>
      <c r="J37" s="199">
        <f t="shared" si="15"/>
        <v>0</v>
      </c>
      <c r="K37" s="178">
        <v>0</v>
      </c>
      <c r="L37" s="178">
        <v>0</v>
      </c>
      <c r="M37" s="176">
        <v>0</v>
      </c>
      <c r="N37" s="176"/>
      <c r="O37" s="176"/>
      <c r="P37" s="199">
        <f t="shared" si="23"/>
        <v>0</v>
      </c>
      <c r="Q37" s="145"/>
      <c r="R37" s="145"/>
      <c r="S37" s="176">
        <f t="shared" si="24"/>
        <v>0</v>
      </c>
      <c r="T37" s="145"/>
      <c r="U37" s="145"/>
      <c r="V37" s="199">
        <f t="shared" si="25"/>
        <v>0</v>
      </c>
      <c r="W37" s="221"/>
    </row>
    <row r="38" spans="2:23">
      <c r="B38" s="181"/>
      <c r="C38" s="168">
        <v>31</v>
      </c>
      <c r="D38" s="142" t="s">
        <v>74</v>
      </c>
      <c r="E38" s="149">
        <v>0</v>
      </c>
      <c r="F38" s="149">
        <v>0</v>
      </c>
      <c r="G38" s="145">
        <f t="shared" si="22"/>
        <v>0</v>
      </c>
      <c r="H38" s="145"/>
      <c r="I38" s="145"/>
      <c r="J38" s="199">
        <f t="shared" si="15"/>
        <v>0</v>
      </c>
      <c r="K38" s="178">
        <v>2</v>
      </c>
      <c r="L38" s="178">
        <v>0</v>
      </c>
      <c r="M38" s="176">
        <v>2</v>
      </c>
      <c r="N38" s="176"/>
      <c r="O38" s="176"/>
      <c r="P38" s="199">
        <f t="shared" si="23"/>
        <v>2</v>
      </c>
      <c r="Q38" s="145"/>
      <c r="R38" s="145">
        <v>0</v>
      </c>
      <c r="S38" s="176">
        <f t="shared" si="24"/>
        <v>0</v>
      </c>
      <c r="T38" s="145">
        <v>0</v>
      </c>
      <c r="U38" s="145"/>
      <c r="V38" s="199">
        <f t="shared" si="25"/>
        <v>0</v>
      </c>
      <c r="W38" s="221" t="s">
        <v>157</v>
      </c>
    </row>
    <row r="39" spans="2:25">
      <c r="B39" s="181"/>
      <c r="C39" s="141">
        <v>32</v>
      </c>
      <c r="D39" s="142" t="s">
        <v>75</v>
      </c>
      <c r="E39" s="149">
        <v>3</v>
      </c>
      <c r="F39" s="149">
        <v>0</v>
      </c>
      <c r="G39" s="145">
        <f t="shared" si="22"/>
        <v>3</v>
      </c>
      <c r="H39" s="145">
        <v>1</v>
      </c>
      <c r="I39" s="145"/>
      <c r="J39" s="199">
        <f t="shared" si="15"/>
        <v>2</v>
      </c>
      <c r="K39" s="178">
        <v>1</v>
      </c>
      <c r="L39" s="178">
        <v>0</v>
      </c>
      <c r="M39" s="176">
        <v>1</v>
      </c>
      <c r="N39" s="176"/>
      <c r="O39" s="176"/>
      <c r="P39" s="199">
        <f t="shared" si="23"/>
        <v>1</v>
      </c>
      <c r="Q39" s="145">
        <v>1</v>
      </c>
      <c r="R39" s="145">
        <v>1</v>
      </c>
      <c r="S39" s="176">
        <f t="shared" si="24"/>
        <v>2</v>
      </c>
      <c r="T39" s="145">
        <v>0</v>
      </c>
      <c r="U39" s="145"/>
      <c r="V39" s="199">
        <f t="shared" si="25"/>
        <v>1</v>
      </c>
      <c r="W39" s="221" t="s">
        <v>158</v>
      </c>
      <c r="X39" s="234"/>
      <c r="Y39" s="234"/>
    </row>
    <row r="40" spans="2:23">
      <c r="B40" s="181"/>
      <c r="C40" s="168">
        <v>33</v>
      </c>
      <c r="D40" s="148" t="s">
        <v>76</v>
      </c>
      <c r="E40" s="150">
        <v>0</v>
      </c>
      <c r="F40" s="150">
        <v>5</v>
      </c>
      <c r="G40" s="145">
        <f t="shared" si="22"/>
        <v>5</v>
      </c>
      <c r="H40" s="151"/>
      <c r="I40" s="151"/>
      <c r="J40" s="202">
        <f t="shared" si="15"/>
        <v>0</v>
      </c>
      <c r="K40" s="175">
        <v>0</v>
      </c>
      <c r="L40" s="175">
        <v>0</v>
      </c>
      <c r="M40" s="176">
        <v>0</v>
      </c>
      <c r="N40" s="177"/>
      <c r="O40" s="177"/>
      <c r="P40" s="202">
        <f t="shared" si="23"/>
        <v>0</v>
      </c>
      <c r="Q40" s="151"/>
      <c r="R40" s="151"/>
      <c r="S40" s="176">
        <f t="shared" si="24"/>
        <v>0</v>
      </c>
      <c r="T40" s="151"/>
      <c r="U40" s="151"/>
      <c r="V40" s="202">
        <f t="shared" si="25"/>
        <v>0</v>
      </c>
      <c r="W40" s="233"/>
    </row>
    <row r="41" ht="15.75" spans="2:23">
      <c r="B41" s="182"/>
      <c r="C41" s="183">
        <v>34</v>
      </c>
      <c r="D41" s="170" t="s">
        <v>77</v>
      </c>
      <c r="E41" s="184">
        <v>0</v>
      </c>
      <c r="F41" s="184">
        <v>0</v>
      </c>
      <c r="G41" s="145">
        <f t="shared" si="22"/>
        <v>0</v>
      </c>
      <c r="H41" s="167"/>
      <c r="I41" s="167"/>
      <c r="J41" s="207">
        <f t="shared" si="15"/>
        <v>0</v>
      </c>
      <c r="K41" s="214">
        <v>0</v>
      </c>
      <c r="L41" s="214">
        <v>0</v>
      </c>
      <c r="M41" s="176">
        <v>0</v>
      </c>
      <c r="N41" s="203"/>
      <c r="O41" s="203"/>
      <c r="P41" s="207">
        <f t="shared" si="23"/>
        <v>0</v>
      </c>
      <c r="Q41" s="167"/>
      <c r="R41" s="167">
        <v>0</v>
      </c>
      <c r="S41" s="176">
        <f t="shared" si="24"/>
        <v>0</v>
      </c>
      <c r="T41" s="167">
        <v>0</v>
      </c>
      <c r="U41" s="167"/>
      <c r="V41" s="207">
        <f t="shared" si="25"/>
        <v>0</v>
      </c>
      <c r="W41" s="228"/>
    </row>
    <row r="42" ht="15.75" spans="2:23">
      <c r="B42" s="155"/>
      <c r="C42" s="171"/>
      <c r="D42" s="157" t="s">
        <v>43</v>
      </c>
      <c r="E42" s="158">
        <f t="shared" ref="E42:L42" si="26">SUM(E35:E41)</f>
        <v>4</v>
      </c>
      <c r="F42" s="158">
        <f t="shared" si="26"/>
        <v>6</v>
      </c>
      <c r="G42" s="159">
        <f t="shared" si="26"/>
        <v>10</v>
      </c>
      <c r="H42" s="159">
        <f t="shared" si="26"/>
        <v>2</v>
      </c>
      <c r="I42" s="159">
        <f t="shared" si="26"/>
        <v>0</v>
      </c>
      <c r="J42" s="204">
        <f t="shared" si="26"/>
        <v>2</v>
      </c>
      <c r="K42" s="205">
        <f t="shared" si="26"/>
        <v>4</v>
      </c>
      <c r="L42" s="205">
        <f t="shared" si="26"/>
        <v>1</v>
      </c>
      <c r="M42" s="206">
        <f t="shared" ref="M42:R42" si="27">SUM(M35:M41)</f>
        <v>5</v>
      </c>
      <c r="N42" s="159">
        <f t="shared" si="27"/>
        <v>0</v>
      </c>
      <c r="O42" s="159">
        <f t="shared" si="27"/>
        <v>0</v>
      </c>
      <c r="P42" s="204">
        <f t="shared" si="27"/>
        <v>4</v>
      </c>
      <c r="Q42" s="205">
        <f t="shared" si="27"/>
        <v>1</v>
      </c>
      <c r="R42" s="205">
        <f t="shared" si="27"/>
        <v>1</v>
      </c>
      <c r="S42" s="206">
        <f>Q42+R42</f>
        <v>2</v>
      </c>
      <c r="T42" s="159">
        <f t="shared" ref="T42:V42" si="28">SUM(T35:T41)</f>
        <v>0</v>
      </c>
      <c r="U42" s="159">
        <f t="shared" si="28"/>
        <v>0</v>
      </c>
      <c r="V42" s="204">
        <f t="shared" si="28"/>
        <v>1</v>
      </c>
      <c r="W42" s="225"/>
    </row>
    <row r="43" ht="15.75" spans="2:23">
      <c r="B43" s="185" t="s">
        <v>78</v>
      </c>
      <c r="C43" s="186"/>
      <c r="D43" s="187"/>
      <c r="E43" s="158">
        <f t="shared" ref="E43:V43" si="29">E42+E34+E25+E15</f>
        <v>24</v>
      </c>
      <c r="F43" s="158">
        <f t="shared" si="29"/>
        <v>38</v>
      </c>
      <c r="G43" s="159">
        <f t="shared" si="29"/>
        <v>62</v>
      </c>
      <c r="H43" s="159">
        <f t="shared" si="29"/>
        <v>7</v>
      </c>
      <c r="I43" s="159">
        <f t="shared" si="29"/>
        <v>7</v>
      </c>
      <c r="J43" s="204">
        <f t="shared" si="29"/>
        <v>24</v>
      </c>
      <c r="K43" s="205">
        <f t="shared" si="29"/>
        <v>59</v>
      </c>
      <c r="L43" s="205">
        <f t="shared" si="29"/>
        <v>62</v>
      </c>
      <c r="M43" s="206">
        <f t="shared" si="29"/>
        <v>121</v>
      </c>
      <c r="N43" s="159">
        <f t="shared" si="29"/>
        <v>11</v>
      </c>
      <c r="O43" s="159">
        <f t="shared" si="29"/>
        <v>9</v>
      </c>
      <c r="P43" s="204">
        <f t="shared" si="29"/>
        <v>57</v>
      </c>
      <c r="Q43" s="205">
        <f t="shared" si="29"/>
        <v>52</v>
      </c>
      <c r="R43" s="205">
        <f t="shared" si="29"/>
        <v>75</v>
      </c>
      <c r="S43" s="206">
        <f t="shared" si="29"/>
        <v>127</v>
      </c>
      <c r="T43" s="159">
        <f t="shared" si="29"/>
        <v>5</v>
      </c>
      <c r="U43" s="159">
        <f t="shared" si="29"/>
        <v>0</v>
      </c>
      <c r="V43" s="204">
        <f t="shared" si="29"/>
        <v>47</v>
      </c>
      <c r="W43" s="225"/>
    </row>
    <row r="44" spans="8:15">
      <c r="H44" s="188"/>
      <c r="I44" s="188"/>
      <c r="N44" s="188"/>
      <c r="O44" s="188"/>
    </row>
    <row r="45" spans="2:15">
      <c r="B45" t="s">
        <v>159</v>
      </c>
      <c r="C45" t="s">
        <v>160</v>
      </c>
      <c r="H45" s="188"/>
      <c r="I45" s="188"/>
      <c r="N45" s="188"/>
      <c r="O45" s="188"/>
    </row>
    <row r="46" spans="8:15">
      <c r="H46" s="188"/>
      <c r="I46" s="188"/>
      <c r="N46" s="188"/>
      <c r="O46" s="188"/>
    </row>
    <row r="47" spans="8:15">
      <c r="H47" s="188"/>
      <c r="I47" s="188"/>
      <c r="N47" s="188"/>
      <c r="O47" s="188"/>
    </row>
    <row r="48" spans="8:15">
      <c r="H48" s="188"/>
      <c r="I48" s="188"/>
      <c r="N48" s="188"/>
      <c r="O48" s="188"/>
    </row>
    <row r="49" ht="18.75" spans="5:15">
      <c r="E49" s="189"/>
      <c r="F49" s="189"/>
      <c r="G49" s="189"/>
      <c r="H49" s="189"/>
      <c r="I49" s="189"/>
      <c r="J49" s="189"/>
      <c r="N49" s="188"/>
      <c r="O49" s="188"/>
    </row>
    <row r="50" spans="14:15">
      <c r="N50" s="188"/>
      <c r="O50" s="188"/>
    </row>
    <row r="51" spans="14:15">
      <c r="N51" s="188"/>
      <c r="O51" s="188"/>
    </row>
    <row r="52" spans="14:15">
      <c r="N52" s="188"/>
      <c r="O52" s="188"/>
    </row>
    <row r="53" spans="14:15">
      <c r="N53" s="188"/>
      <c r="O53" s="188"/>
    </row>
    <row r="54" spans="14:15">
      <c r="N54" s="188"/>
      <c r="O54" s="188"/>
    </row>
    <row r="55" spans="14:15">
      <c r="N55" s="188"/>
      <c r="O55" s="188"/>
    </row>
  </sheetData>
  <mergeCells count="27">
    <mergeCell ref="E3:J3"/>
    <mergeCell ref="K3:P3"/>
    <mergeCell ref="Q3:V3"/>
    <mergeCell ref="B3:B5"/>
    <mergeCell ref="B6:B12"/>
    <mergeCell ref="B16:B24"/>
    <mergeCell ref="B26:B33"/>
    <mergeCell ref="B35:B41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C3:D5"/>
  </mergeCells>
  <pageMargins left="0.45" right="0.45" top="0.75" bottom="0.25" header="0.3" footer="0.3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C000"/>
  </sheetPr>
  <dimension ref="B3:EM48"/>
  <sheetViews>
    <sheetView workbookViewId="0">
      <pane xSplit="5" ySplit="6" topLeftCell="AJ7" activePane="bottomRight" state="frozen"/>
      <selection/>
      <selection pane="topRight"/>
      <selection pane="bottomLeft"/>
      <selection pane="bottomRight" activeCell="BT25" sqref="BT25"/>
    </sheetView>
  </sheetViews>
  <sheetFormatPr defaultColWidth="9" defaultRowHeight="15"/>
  <cols>
    <col min="1" max="1" width="2.57142857142857" customWidth="1"/>
    <col min="2" max="2" width="6.14285714285714" customWidth="1"/>
    <col min="3" max="3" width="6.28571428571429" customWidth="1"/>
    <col min="4" max="4" width="6.85714285714286" customWidth="1"/>
    <col min="5" max="5" width="9.85714285714286" customWidth="1"/>
    <col min="6" max="35" width="4.28571428571429" customWidth="1"/>
    <col min="36" max="38" width="5.14285714285714" customWidth="1"/>
    <col min="39" max="39" width="5.14285714285714" style="2" customWidth="1"/>
    <col min="40" max="69" width="4.28571428571429" customWidth="1"/>
    <col min="70" max="72" width="5.14285714285714" customWidth="1"/>
    <col min="73" max="73" width="5.14285714285714" style="2" customWidth="1"/>
    <col min="74" max="103" width="4.28571428571429" customWidth="1"/>
    <col min="104" max="106" width="5.14285714285714" customWidth="1"/>
    <col min="107" max="107" width="5.14285714285714" style="2" customWidth="1"/>
    <col min="111" max="128" width="9" hidden="1" customWidth="1"/>
    <col min="129" max="143" width="-0.00952380952380952" hidden="1" customWidth="1"/>
  </cols>
  <sheetData>
    <row r="3" ht="15.75"/>
    <row r="4" s="1" customFormat="1" ht="15.75" spans="2:107">
      <c r="B4" s="3" t="s">
        <v>1</v>
      </c>
      <c r="C4" s="4" t="s">
        <v>2</v>
      </c>
      <c r="D4" s="5"/>
      <c r="E4" s="6" t="s">
        <v>3</v>
      </c>
      <c r="F4" s="7" t="s">
        <v>161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56"/>
      <c r="AM4" s="57"/>
      <c r="AN4" s="58" t="s">
        <v>162</v>
      </c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4"/>
      <c r="BU4" s="93"/>
      <c r="BV4" s="94" t="s">
        <v>163</v>
      </c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106"/>
      <c r="DC4" s="107"/>
    </row>
    <row r="5" s="1" customFormat="1" spans="2:107">
      <c r="B5" s="9"/>
      <c r="C5" s="10"/>
      <c r="D5" s="11"/>
      <c r="E5" s="12"/>
      <c r="F5" s="13" t="s">
        <v>164</v>
      </c>
      <c r="G5" s="14"/>
      <c r="H5" s="14"/>
      <c r="I5" s="14" t="s">
        <v>165</v>
      </c>
      <c r="J5" s="14"/>
      <c r="K5" s="14"/>
      <c r="L5" s="14" t="s">
        <v>166</v>
      </c>
      <c r="M5" s="14"/>
      <c r="N5" s="14"/>
      <c r="O5" s="14" t="s">
        <v>167</v>
      </c>
      <c r="P5" s="14"/>
      <c r="Q5" s="14"/>
      <c r="R5" s="14" t="s">
        <v>168</v>
      </c>
      <c r="S5" s="14"/>
      <c r="T5" s="14"/>
      <c r="U5" s="14" t="s">
        <v>169</v>
      </c>
      <c r="V5" s="14"/>
      <c r="W5" s="14"/>
      <c r="X5" s="14" t="s">
        <v>170</v>
      </c>
      <c r="Y5" s="14"/>
      <c r="Z5" s="14"/>
      <c r="AA5" s="14" t="s">
        <v>171</v>
      </c>
      <c r="AB5" s="14"/>
      <c r="AC5" s="14"/>
      <c r="AD5" s="14" t="s">
        <v>172</v>
      </c>
      <c r="AE5" s="14"/>
      <c r="AF5" s="14"/>
      <c r="AG5" s="14" t="s">
        <v>173</v>
      </c>
      <c r="AH5" s="14"/>
      <c r="AI5" s="59"/>
      <c r="AJ5" s="60" t="s">
        <v>174</v>
      </c>
      <c r="AK5" s="61"/>
      <c r="AL5" s="62"/>
      <c r="AM5" s="63"/>
      <c r="AN5" s="64" t="s">
        <v>164</v>
      </c>
      <c r="AO5" s="82"/>
      <c r="AP5" s="82"/>
      <c r="AQ5" s="82" t="s">
        <v>165</v>
      </c>
      <c r="AR5" s="82"/>
      <c r="AS5" s="82"/>
      <c r="AT5" s="82" t="s">
        <v>166</v>
      </c>
      <c r="AU5" s="82"/>
      <c r="AV5" s="82"/>
      <c r="AW5" s="82" t="s">
        <v>167</v>
      </c>
      <c r="AX5" s="82"/>
      <c r="AY5" s="82"/>
      <c r="AZ5" s="82" t="s">
        <v>168</v>
      </c>
      <c r="BA5" s="82"/>
      <c r="BB5" s="82"/>
      <c r="BC5" s="82" t="s">
        <v>169</v>
      </c>
      <c r="BD5" s="82"/>
      <c r="BE5" s="82"/>
      <c r="BF5" s="82" t="s">
        <v>170</v>
      </c>
      <c r="BG5" s="82"/>
      <c r="BH5" s="82"/>
      <c r="BI5" s="82" t="s">
        <v>171</v>
      </c>
      <c r="BJ5" s="82"/>
      <c r="BK5" s="82"/>
      <c r="BL5" s="82" t="s">
        <v>172</v>
      </c>
      <c r="BM5" s="82"/>
      <c r="BN5" s="82"/>
      <c r="BO5" s="82" t="s">
        <v>173</v>
      </c>
      <c r="BP5" s="82"/>
      <c r="BQ5" s="85"/>
      <c r="BR5" s="86" t="s">
        <v>174</v>
      </c>
      <c r="BS5" s="87"/>
      <c r="BT5" s="88"/>
      <c r="BU5" s="96"/>
      <c r="BV5" s="97" t="s">
        <v>164</v>
      </c>
      <c r="BW5" s="98"/>
      <c r="BX5" s="98"/>
      <c r="BY5" s="98" t="s">
        <v>165</v>
      </c>
      <c r="BZ5" s="98"/>
      <c r="CA5" s="98"/>
      <c r="CB5" s="98" t="s">
        <v>166</v>
      </c>
      <c r="CC5" s="98"/>
      <c r="CD5" s="98"/>
      <c r="CE5" s="98" t="s">
        <v>167</v>
      </c>
      <c r="CF5" s="98"/>
      <c r="CG5" s="98"/>
      <c r="CH5" s="98" t="s">
        <v>168</v>
      </c>
      <c r="CI5" s="98"/>
      <c r="CJ5" s="98"/>
      <c r="CK5" s="98" t="s">
        <v>169</v>
      </c>
      <c r="CL5" s="98"/>
      <c r="CM5" s="98"/>
      <c r="CN5" s="98" t="s">
        <v>170</v>
      </c>
      <c r="CO5" s="98"/>
      <c r="CP5" s="98"/>
      <c r="CQ5" s="98" t="s">
        <v>171</v>
      </c>
      <c r="CR5" s="98"/>
      <c r="CS5" s="98"/>
      <c r="CT5" s="98" t="s">
        <v>172</v>
      </c>
      <c r="CU5" s="98"/>
      <c r="CV5" s="98"/>
      <c r="CW5" s="98" t="s">
        <v>173</v>
      </c>
      <c r="CX5" s="98"/>
      <c r="CY5" s="102"/>
      <c r="CZ5" s="103" t="s">
        <v>174</v>
      </c>
      <c r="DA5" s="108"/>
      <c r="DB5" s="109"/>
      <c r="DC5" s="110"/>
    </row>
    <row r="6" s="1" customFormat="1" ht="15.75" spans="2:107">
      <c r="B6" s="15"/>
      <c r="C6" s="16"/>
      <c r="D6" s="17"/>
      <c r="E6" s="18"/>
      <c r="F6" s="19" t="s">
        <v>175</v>
      </c>
      <c r="G6" s="20" t="s">
        <v>176</v>
      </c>
      <c r="H6" s="20" t="s">
        <v>177</v>
      </c>
      <c r="I6" s="20" t="s">
        <v>175</v>
      </c>
      <c r="J6" s="20" t="s">
        <v>176</v>
      </c>
      <c r="K6" s="20" t="s">
        <v>177</v>
      </c>
      <c r="L6" s="20" t="s">
        <v>175</v>
      </c>
      <c r="M6" s="20" t="s">
        <v>176</v>
      </c>
      <c r="N6" s="20" t="s">
        <v>177</v>
      </c>
      <c r="O6" s="20" t="s">
        <v>175</v>
      </c>
      <c r="P6" s="20" t="s">
        <v>176</v>
      </c>
      <c r="Q6" s="20" t="s">
        <v>177</v>
      </c>
      <c r="R6" s="20" t="s">
        <v>175</v>
      </c>
      <c r="S6" s="20" t="s">
        <v>176</v>
      </c>
      <c r="T6" s="20" t="s">
        <v>177</v>
      </c>
      <c r="U6" s="20" t="s">
        <v>175</v>
      </c>
      <c r="V6" s="20" t="s">
        <v>176</v>
      </c>
      <c r="W6" s="20" t="s">
        <v>177</v>
      </c>
      <c r="X6" s="20" t="s">
        <v>175</v>
      </c>
      <c r="Y6" s="20" t="s">
        <v>176</v>
      </c>
      <c r="Z6" s="20" t="s">
        <v>177</v>
      </c>
      <c r="AA6" s="20" t="s">
        <v>175</v>
      </c>
      <c r="AB6" s="20" t="s">
        <v>176</v>
      </c>
      <c r="AC6" s="20" t="s">
        <v>177</v>
      </c>
      <c r="AD6" s="20" t="s">
        <v>175</v>
      </c>
      <c r="AE6" s="20" t="s">
        <v>176</v>
      </c>
      <c r="AF6" s="20" t="s">
        <v>177</v>
      </c>
      <c r="AG6" s="20" t="s">
        <v>175</v>
      </c>
      <c r="AH6" s="20" t="s">
        <v>176</v>
      </c>
      <c r="AI6" s="65" t="s">
        <v>177</v>
      </c>
      <c r="AJ6" s="66" t="s">
        <v>175</v>
      </c>
      <c r="AK6" s="67" t="s">
        <v>176</v>
      </c>
      <c r="AL6" s="68" t="s">
        <v>30</v>
      </c>
      <c r="AM6" s="69" t="s">
        <v>177</v>
      </c>
      <c r="AN6" s="70" t="s">
        <v>175</v>
      </c>
      <c r="AO6" s="83" t="s">
        <v>176</v>
      </c>
      <c r="AP6" s="83" t="s">
        <v>177</v>
      </c>
      <c r="AQ6" s="83" t="s">
        <v>175</v>
      </c>
      <c r="AR6" s="83" t="s">
        <v>176</v>
      </c>
      <c r="AS6" s="83" t="s">
        <v>177</v>
      </c>
      <c r="AT6" s="83" t="s">
        <v>175</v>
      </c>
      <c r="AU6" s="83" t="s">
        <v>176</v>
      </c>
      <c r="AV6" s="83" t="s">
        <v>177</v>
      </c>
      <c r="AW6" s="83" t="s">
        <v>175</v>
      </c>
      <c r="AX6" s="83" t="s">
        <v>176</v>
      </c>
      <c r="AY6" s="83" t="s">
        <v>177</v>
      </c>
      <c r="AZ6" s="83" t="s">
        <v>175</v>
      </c>
      <c r="BA6" s="83" t="s">
        <v>176</v>
      </c>
      <c r="BB6" s="83" t="s">
        <v>177</v>
      </c>
      <c r="BC6" s="83" t="s">
        <v>175</v>
      </c>
      <c r="BD6" s="83" t="s">
        <v>176</v>
      </c>
      <c r="BE6" s="83" t="s">
        <v>177</v>
      </c>
      <c r="BF6" s="83" t="s">
        <v>175</v>
      </c>
      <c r="BG6" s="83" t="s">
        <v>176</v>
      </c>
      <c r="BH6" s="83" t="s">
        <v>177</v>
      </c>
      <c r="BI6" s="83" t="s">
        <v>175</v>
      </c>
      <c r="BJ6" s="83" t="s">
        <v>176</v>
      </c>
      <c r="BK6" s="83" t="s">
        <v>177</v>
      </c>
      <c r="BL6" s="83" t="s">
        <v>175</v>
      </c>
      <c r="BM6" s="83" t="s">
        <v>176</v>
      </c>
      <c r="BN6" s="83" t="s">
        <v>177</v>
      </c>
      <c r="BO6" s="83" t="s">
        <v>175</v>
      </c>
      <c r="BP6" s="83" t="s">
        <v>176</v>
      </c>
      <c r="BQ6" s="89" t="s">
        <v>177</v>
      </c>
      <c r="BR6" s="90" t="s">
        <v>175</v>
      </c>
      <c r="BS6" s="91" t="s">
        <v>176</v>
      </c>
      <c r="BT6" s="92" t="s">
        <v>30</v>
      </c>
      <c r="BU6" s="99" t="s">
        <v>177</v>
      </c>
      <c r="BV6" s="100" t="s">
        <v>175</v>
      </c>
      <c r="BW6" s="101" t="s">
        <v>176</v>
      </c>
      <c r="BX6" s="101" t="s">
        <v>177</v>
      </c>
      <c r="BY6" s="101" t="s">
        <v>175</v>
      </c>
      <c r="BZ6" s="101" t="s">
        <v>176</v>
      </c>
      <c r="CA6" s="101" t="s">
        <v>177</v>
      </c>
      <c r="CB6" s="101" t="s">
        <v>175</v>
      </c>
      <c r="CC6" s="101" t="s">
        <v>176</v>
      </c>
      <c r="CD6" s="101" t="s">
        <v>177</v>
      </c>
      <c r="CE6" s="101" t="s">
        <v>175</v>
      </c>
      <c r="CF6" s="101" t="s">
        <v>176</v>
      </c>
      <c r="CG6" s="101" t="s">
        <v>177</v>
      </c>
      <c r="CH6" s="101" t="s">
        <v>175</v>
      </c>
      <c r="CI6" s="101" t="s">
        <v>176</v>
      </c>
      <c r="CJ6" s="101" t="s">
        <v>177</v>
      </c>
      <c r="CK6" s="101" t="s">
        <v>175</v>
      </c>
      <c r="CL6" s="101" t="s">
        <v>176</v>
      </c>
      <c r="CM6" s="101" t="s">
        <v>177</v>
      </c>
      <c r="CN6" s="101" t="s">
        <v>175</v>
      </c>
      <c r="CO6" s="101" t="s">
        <v>176</v>
      </c>
      <c r="CP6" s="101" t="s">
        <v>177</v>
      </c>
      <c r="CQ6" s="101" t="s">
        <v>175</v>
      </c>
      <c r="CR6" s="101" t="s">
        <v>176</v>
      </c>
      <c r="CS6" s="101" t="s">
        <v>177</v>
      </c>
      <c r="CT6" s="101" t="s">
        <v>175</v>
      </c>
      <c r="CU6" s="101" t="s">
        <v>176</v>
      </c>
      <c r="CV6" s="101" t="s">
        <v>177</v>
      </c>
      <c r="CW6" s="101" t="s">
        <v>175</v>
      </c>
      <c r="CX6" s="101" t="s">
        <v>176</v>
      </c>
      <c r="CY6" s="104" t="s">
        <v>177</v>
      </c>
      <c r="CZ6" s="105" t="s">
        <v>175</v>
      </c>
      <c r="DA6" s="111" t="s">
        <v>176</v>
      </c>
      <c r="DB6" s="112" t="s">
        <v>30</v>
      </c>
      <c r="DC6" s="113" t="s">
        <v>177</v>
      </c>
    </row>
    <row r="7" ht="15.75" spans="2:143">
      <c r="B7" s="21" t="s">
        <v>31</v>
      </c>
      <c r="C7" s="22">
        <v>1</v>
      </c>
      <c r="D7" s="23" t="s">
        <v>32</v>
      </c>
      <c r="E7" s="24">
        <v>4103</v>
      </c>
      <c r="F7" s="25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71"/>
      <c r="AJ7" s="25">
        <f>F7+I7+L7+O7+R7+U7+X7+AA7+AD7+AG7</f>
        <v>0</v>
      </c>
      <c r="AK7" s="71">
        <f>G7+J7+M7+P7+S7+V7+Y7+AB7+AE7+AH7</f>
        <v>0</v>
      </c>
      <c r="AL7" s="26"/>
      <c r="AM7" s="72">
        <f>IF(DQ7=0,0,((H7+K7+N7+Q7+T7+W7+Z7+AC7+AF7+AI7)/DQ7))</f>
        <v>0</v>
      </c>
      <c r="AN7" s="25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71"/>
      <c r="BR7" s="25">
        <f>AN7+AQ7+AT7+AW7+AZ7+BC7+BF7+BI7+BL7+BO7</f>
        <v>0</v>
      </c>
      <c r="BS7" s="26">
        <f>AO7+AR7+AU7+AX7+BA7+BD7+BG7+BJ7+BM7+BP7</f>
        <v>0</v>
      </c>
      <c r="BT7" s="26"/>
      <c r="BU7" s="72">
        <f>IF(EY7=0,0,((AP7+AS7+AV7+AY7+BB7+BE7+BH7+BK7+BN7+BQ7)/EY7))</f>
        <v>0</v>
      </c>
      <c r="BV7" s="25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71"/>
      <c r="CZ7" s="25">
        <f>BV7+BY7+CB7+CE7+CH7+CK7+CN7+CQ7+CT7+CW7</f>
        <v>0</v>
      </c>
      <c r="DA7" s="26">
        <f>BW7+BZ7+CC7+CF7+CI7+CL7+CO7+CR7+CU7+CX7</f>
        <v>0</v>
      </c>
      <c r="DB7" s="26"/>
      <c r="DC7" s="72">
        <f>IF(GG7=0,0,((BX7+CA7+CD7+CG7+CJ7+CM7+CP7+CS7+CV7+CY7)/GG7))</f>
        <v>0</v>
      </c>
      <c r="DG7">
        <f>IF(H7&gt;0,1,0)</f>
        <v>0</v>
      </c>
      <c r="DH7">
        <f>IF(K7&gt;0,1,0)</f>
        <v>0</v>
      </c>
      <c r="DI7">
        <f>IF(N7&gt;0,1,0)</f>
        <v>0</v>
      </c>
      <c r="DJ7">
        <f>IF(Q7&gt;0,1,0)</f>
        <v>0</v>
      </c>
      <c r="DK7">
        <f>IF(T7&gt;0,1,0)</f>
        <v>0</v>
      </c>
      <c r="DL7">
        <f>IF(W7&gt;0,1,0)</f>
        <v>0</v>
      </c>
      <c r="DM7">
        <f>IF(Z7&gt;0,1,0)</f>
        <v>0</v>
      </c>
      <c r="DN7">
        <f>IF(AC7&gt;0,1,0)</f>
        <v>0</v>
      </c>
      <c r="DO7">
        <f>IF(AF7&gt;0,1,0)</f>
        <v>0</v>
      </c>
      <c r="DP7">
        <f>IF(AI7&gt;0,1,0)</f>
        <v>0</v>
      </c>
      <c r="DQ7" s="114">
        <f>SUM(DG7:DP7)</f>
        <v>0</v>
      </c>
      <c r="DR7">
        <f>IF(AP7&gt;0,1,0)</f>
        <v>0</v>
      </c>
      <c r="DS7">
        <f>IF(AS7&gt;0,1,0)</f>
        <v>0</v>
      </c>
      <c r="DT7">
        <f>IF(AV7&gt;0,1,0)</f>
        <v>0</v>
      </c>
      <c r="DU7">
        <f>IF(AY7&gt;0,1,0)</f>
        <v>0</v>
      </c>
      <c r="DV7">
        <f>IF(BB7&gt;0,1,0)</f>
        <v>0</v>
      </c>
      <c r="DW7">
        <f>IF(BE7&gt;0,1,0)</f>
        <v>0</v>
      </c>
      <c r="DX7">
        <f>IF(BH7&gt;0,1,0)</f>
        <v>0</v>
      </c>
      <c r="DY7">
        <f>IF(BK7&gt;0,1,0)</f>
        <v>0</v>
      </c>
      <c r="DZ7">
        <f>IF(BN7&gt;0,1,0)</f>
        <v>0</v>
      </c>
      <c r="EA7">
        <f>IF(BQ7&gt;0,1,0)</f>
        <v>0</v>
      </c>
      <c r="EB7" s="115">
        <f>SUM(DR7:EA7)</f>
        <v>0</v>
      </c>
      <c r="EC7">
        <f>IF(BX7&gt;0,1,0)</f>
        <v>0</v>
      </c>
      <c r="ED7">
        <f>IF(CA7&gt;0,1,0)</f>
        <v>0</v>
      </c>
      <c r="EE7">
        <f>IF(CD7&gt;0,1,0)</f>
        <v>0</v>
      </c>
      <c r="EF7">
        <f>IF(CG7&gt;0,1,0)</f>
        <v>0</v>
      </c>
      <c r="EG7">
        <f>IF(CJ7&gt;0,1,0)</f>
        <v>0</v>
      </c>
      <c r="EH7">
        <f>IF(CM7&gt;0,1,0)</f>
        <v>0</v>
      </c>
      <c r="EI7">
        <f>IF(CP7&gt;0,1,0)</f>
        <v>0</v>
      </c>
      <c r="EJ7">
        <f>IF(CS7&gt;0,1,0)</f>
        <v>0</v>
      </c>
      <c r="EK7">
        <f>IF(CV7&gt;0,1,0)</f>
        <v>0</v>
      </c>
      <c r="EL7">
        <f>IF(CY7&gt;0,1,0)</f>
        <v>0</v>
      </c>
      <c r="EM7" s="116">
        <f>SUM(EC7:EL7)</f>
        <v>0</v>
      </c>
    </row>
    <row r="8" ht="15.75" spans="2:143">
      <c r="B8" s="27"/>
      <c r="C8" s="28">
        <v>2</v>
      </c>
      <c r="D8" s="29" t="s">
        <v>34</v>
      </c>
      <c r="E8" s="30">
        <v>3663.5</v>
      </c>
      <c r="F8" s="31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73"/>
      <c r="AJ8" s="31">
        <f t="shared" ref="AJ8:AK15" si="0">F8+I8+L8+O8+R8+U8+X8+AA8+AD8+AG8</f>
        <v>0</v>
      </c>
      <c r="AK8" s="32">
        <f t="shared" si="0"/>
        <v>0</v>
      </c>
      <c r="AL8" s="74"/>
      <c r="AM8" s="75">
        <f t="shared" ref="AM8:AM44" si="1">IF(DQ8=0,0,((H8+K8+N8+Q8+T8+W8+Z8+AC8+AF8+AI8)/DQ8))</f>
        <v>0</v>
      </c>
      <c r="AN8" s="31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73"/>
      <c r="BR8" s="31">
        <f t="shared" ref="BR8:BS15" si="2">AN8+AQ8+AT8+AW8+AZ8+BC8+BF8+BI8+BL8+BO8</f>
        <v>0</v>
      </c>
      <c r="BS8" s="32">
        <f t="shared" si="2"/>
        <v>0</v>
      </c>
      <c r="BT8" s="32"/>
      <c r="BU8" s="76">
        <f t="shared" ref="BU8:BU44" si="3">IF(EY8=0,0,((AP8+AS8+AV8+AY8+BB8+BE8+BH8+BK8+BN8+BQ8)/EY8))</f>
        <v>0</v>
      </c>
      <c r="BV8" s="31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73"/>
      <c r="CZ8" s="31">
        <f t="shared" ref="CZ8:DA15" si="4">BV8+BY8+CB8+CE8+CH8+CK8+CN8+CQ8+CT8+CW8</f>
        <v>0</v>
      </c>
      <c r="DA8" s="32">
        <f t="shared" si="4"/>
        <v>0</v>
      </c>
      <c r="DB8" s="32"/>
      <c r="DC8" s="76">
        <f t="shared" ref="DC8:DC44" si="5">IF(GG8=0,0,((BX8+CA8+CD8+CG8+CJ8+CM8+CP8+CS8+CV8+CY8)/GG8))</f>
        <v>0</v>
      </c>
      <c r="DG8">
        <f t="shared" ref="DG8:DG42" si="6">IF(H8&gt;0,1,0)</f>
        <v>0</v>
      </c>
      <c r="DH8">
        <f t="shared" ref="DH8:DH42" si="7">IF(K8&gt;0,1,0)</f>
        <v>0</v>
      </c>
      <c r="DI8">
        <f t="shared" ref="DI8:DI42" si="8">IF(N8&gt;0,1,0)</f>
        <v>0</v>
      </c>
      <c r="DJ8">
        <f t="shared" ref="DJ8:DJ42" si="9">IF(Q8&gt;0,1,0)</f>
        <v>0</v>
      </c>
      <c r="DK8">
        <f t="shared" ref="DK8:DK42" si="10">IF(T8&gt;0,1,0)</f>
        <v>0</v>
      </c>
      <c r="DL8">
        <f t="shared" ref="DL8:DL42" si="11">IF(W8&gt;0,1,0)</f>
        <v>0</v>
      </c>
      <c r="DM8">
        <f t="shared" ref="DM8:DM42" si="12">IF(Z8&gt;0,1,0)</f>
        <v>0</v>
      </c>
      <c r="DN8">
        <f t="shared" ref="DN8:DN42" si="13">IF(AC8&gt;0,1,0)</f>
        <v>0</v>
      </c>
      <c r="DO8">
        <f t="shared" ref="DO8:DO42" si="14">IF(AF8&gt;0,1,0)</f>
        <v>0</v>
      </c>
      <c r="DP8">
        <f t="shared" ref="DP8:DP42" si="15">IF(AI8&gt;0,1,0)</f>
        <v>0</v>
      </c>
      <c r="DQ8" s="114">
        <f t="shared" ref="DQ8:DQ42" si="16">SUM(DG8:DP8)</f>
        <v>0</v>
      </c>
      <c r="DR8">
        <f t="shared" ref="DR8:DR42" si="17">IF(AP8&gt;0,1,0)</f>
        <v>0</v>
      </c>
      <c r="DS8">
        <f t="shared" ref="DS8:DS42" si="18">IF(AS8&gt;0,1,0)</f>
        <v>0</v>
      </c>
      <c r="DT8">
        <f t="shared" ref="DT8:DT42" si="19">IF(AV8&gt;0,1,0)</f>
        <v>0</v>
      </c>
      <c r="DU8">
        <f t="shared" ref="DU8:DU42" si="20">IF(AY8&gt;0,1,0)</f>
        <v>0</v>
      </c>
      <c r="DV8">
        <f t="shared" ref="DV8:DV42" si="21">IF(BB8&gt;0,1,0)</f>
        <v>0</v>
      </c>
      <c r="DW8">
        <f t="shared" ref="DW8:DW42" si="22">IF(BE8&gt;0,1,0)</f>
        <v>0</v>
      </c>
      <c r="DX8">
        <f t="shared" ref="DX8:DX42" si="23">IF(BH8&gt;0,1,0)</f>
        <v>0</v>
      </c>
      <c r="DY8">
        <f t="shared" ref="DY8:DY42" si="24">IF(BK8&gt;0,1,0)</f>
        <v>0</v>
      </c>
      <c r="DZ8">
        <f t="shared" ref="DZ8:DZ42" si="25">IF(BN8&gt;0,1,0)</f>
        <v>0</v>
      </c>
      <c r="EA8">
        <f t="shared" ref="EA8:EA42" si="26">IF(BQ8&gt;0,1,0)</f>
        <v>0</v>
      </c>
      <c r="EB8" s="115">
        <f t="shared" ref="EB8:EB42" si="27">SUM(DR8:EA8)</f>
        <v>0</v>
      </c>
      <c r="EC8">
        <f t="shared" ref="EC8:EC42" si="28">IF(BX8&gt;0,1,0)</f>
        <v>0</v>
      </c>
      <c r="ED8">
        <f t="shared" ref="ED8:ED42" si="29">IF(CA8&gt;0,1,0)</f>
        <v>0</v>
      </c>
      <c r="EE8">
        <f t="shared" ref="EE8:EE42" si="30">IF(CD8&gt;0,1,0)</f>
        <v>0</v>
      </c>
      <c r="EF8">
        <f t="shared" ref="EF8:EF42" si="31">IF(CG8&gt;0,1,0)</f>
        <v>0</v>
      </c>
      <c r="EG8">
        <f t="shared" ref="EG8:EG42" si="32">IF(CJ8&gt;0,1,0)</f>
        <v>0</v>
      </c>
      <c r="EH8">
        <f t="shared" ref="EH8:EH42" si="33">IF(CM8&gt;0,1,0)</f>
        <v>0</v>
      </c>
      <c r="EI8">
        <f t="shared" ref="EI8:EI42" si="34">IF(CP8&gt;0,1,0)</f>
        <v>0</v>
      </c>
      <c r="EJ8">
        <f t="shared" ref="EJ8:EJ42" si="35">IF(CS8&gt;0,1,0)</f>
        <v>0</v>
      </c>
      <c r="EK8">
        <f t="shared" ref="EK8:EK42" si="36">IF(CV8&gt;0,1,0)</f>
        <v>0</v>
      </c>
      <c r="EL8">
        <f t="shared" ref="EL8:EL42" si="37">IF(CY8&gt;0,1,0)</f>
        <v>0</v>
      </c>
      <c r="EM8" s="116">
        <f t="shared" ref="EM8:EM42" si="38">SUM(EC8:EL8)</f>
        <v>0</v>
      </c>
    </row>
    <row r="9" ht="15.75" spans="2:143">
      <c r="B9" s="27"/>
      <c r="C9" s="33">
        <v>3</v>
      </c>
      <c r="D9" s="34" t="s">
        <v>35</v>
      </c>
      <c r="E9" s="35">
        <v>3435</v>
      </c>
      <c r="F9" s="31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73"/>
      <c r="AJ9" s="31">
        <f t="shared" si="0"/>
        <v>0</v>
      </c>
      <c r="AK9" s="32">
        <f t="shared" si="0"/>
        <v>0</v>
      </c>
      <c r="AL9" s="32"/>
      <c r="AM9" s="76">
        <f t="shared" si="1"/>
        <v>0</v>
      </c>
      <c r="AN9" s="31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73"/>
      <c r="BR9" s="31">
        <f t="shared" si="2"/>
        <v>0</v>
      </c>
      <c r="BS9" s="32">
        <f t="shared" si="2"/>
        <v>0</v>
      </c>
      <c r="BT9" s="32"/>
      <c r="BU9" s="76">
        <f t="shared" si="3"/>
        <v>0</v>
      </c>
      <c r="BV9" s="31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73"/>
      <c r="CZ9" s="31">
        <f t="shared" si="4"/>
        <v>0</v>
      </c>
      <c r="DA9" s="32">
        <f t="shared" si="4"/>
        <v>0</v>
      </c>
      <c r="DB9" s="32"/>
      <c r="DC9" s="76">
        <f t="shared" si="5"/>
        <v>0</v>
      </c>
      <c r="DG9">
        <f t="shared" si="6"/>
        <v>0</v>
      </c>
      <c r="DH9">
        <f t="shared" si="7"/>
        <v>0</v>
      </c>
      <c r="DI9">
        <f t="shared" si="8"/>
        <v>0</v>
      </c>
      <c r="DJ9">
        <f t="shared" si="9"/>
        <v>0</v>
      </c>
      <c r="DK9">
        <f t="shared" si="10"/>
        <v>0</v>
      </c>
      <c r="DL9">
        <f t="shared" si="11"/>
        <v>0</v>
      </c>
      <c r="DM9">
        <f t="shared" si="12"/>
        <v>0</v>
      </c>
      <c r="DN9">
        <f t="shared" si="13"/>
        <v>0</v>
      </c>
      <c r="DO9">
        <f t="shared" si="14"/>
        <v>0</v>
      </c>
      <c r="DP9">
        <f t="shared" si="15"/>
        <v>0</v>
      </c>
      <c r="DQ9" s="114">
        <f t="shared" si="16"/>
        <v>0</v>
      </c>
      <c r="DR9">
        <f t="shared" si="17"/>
        <v>0</v>
      </c>
      <c r="DS9">
        <f t="shared" si="18"/>
        <v>0</v>
      </c>
      <c r="DT9">
        <f t="shared" si="19"/>
        <v>0</v>
      </c>
      <c r="DU9">
        <f t="shared" si="20"/>
        <v>0</v>
      </c>
      <c r="DV9">
        <f t="shared" si="21"/>
        <v>0</v>
      </c>
      <c r="DW9">
        <f t="shared" si="22"/>
        <v>0</v>
      </c>
      <c r="DX9">
        <f t="shared" si="23"/>
        <v>0</v>
      </c>
      <c r="DY9">
        <f t="shared" si="24"/>
        <v>0</v>
      </c>
      <c r="DZ9">
        <f t="shared" si="25"/>
        <v>0</v>
      </c>
      <c r="EA9">
        <f t="shared" si="26"/>
        <v>0</v>
      </c>
      <c r="EB9" s="115">
        <f t="shared" si="27"/>
        <v>0</v>
      </c>
      <c r="EC9">
        <f t="shared" si="28"/>
        <v>0</v>
      </c>
      <c r="ED9">
        <f t="shared" si="29"/>
        <v>0</v>
      </c>
      <c r="EE9">
        <f t="shared" si="30"/>
        <v>0</v>
      </c>
      <c r="EF9">
        <f t="shared" si="31"/>
        <v>0</v>
      </c>
      <c r="EG9">
        <f t="shared" si="32"/>
        <v>0</v>
      </c>
      <c r="EH9">
        <f t="shared" si="33"/>
        <v>0</v>
      </c>
      <c r="EI9">
        <f t="shared" si="34"/>
        <v>0</v>
      </c>
      <c r="EJ9">
        <f t="shared" si="35"/>
        <v>0</v>
      </c>
      <c r="EK9">
        <f t="shared" si="36"/>
        <v>0</v>
      </c>
      <c r="EL9">
        <f t="shared" si="37"/>
        <v>0</v>
      </c>
      <c r="EM9" s="116">
        <f t="shared" si="38"/>
        <v>0</v>
      </c>
    </row>
    <row r="10" ht="15.75" spans="2:143">
      <c r="B10" s="27"/>
      <c r="C10" s="36">
        <v>4</v>
      </c>
      <c r="D10" s="37" t="s">
        <v>37</v>
      </c>
      <c r="E10" s="38">
        <v>2052</v>
      </c>
      <c r="F10" s="31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73"/>
      <c r="AJ10" s="31">
        <f t="shared" si="0"/>
        <v>0</v>
      </c>
      <c r="AK10" s="32">
        <f t="shared" si="0"/>
        <v>0</v>
      </c>
      <c r="AL10" s="32"/>
      <c r="AM10" s="76">
        <f t="shared" si="1"/>
        <v>0</v>
      </c>
      <c r="AN10" s="31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73"/>
      <c r="BR10" s="31">
        <f t="shared" si="2"/>
        <v>0</v>
      </c>
      <c r="BS10" s="32">
        <f t="shared" si="2"/>
        <v>0</v>
      </c>
      <c r="BT10" s="32"/>
      <c r="BU10" s="76">
        <f t="shared" si="3"/>
        <v>0</v>
      </c>
      <c r="BV10" s="31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73"/>
      <c r="CZ10" s="31">
        <f t="shared" si="4"/>
        <v>0</v>
      </c>
      <c r="DA10" s="32">
        <f t="shared" si="4"/>
        <v>0</v>
      </c>
      <c r="DB10" s="32"/>
      <c r="DC10" s="76">
        <f t="shared" si="5"/>
        <v>0</v>
      </c>
      <c r="DG10">
        <f t="shared" si="6"/>
        <v>0</v>
      </c>
      <c r="DH10">
        <f t="shared" si="7"/>
        <v>0</v>
      </c>
      <c r="DI10">
        <f t="shared" si="8"/>
        <v>0</v>
      </c>
      <c r="DJ10">
        <f t="shared" si="9"/>
        <v>0</v>
      </c>
      <c r="DK10">
        <f t="shared" si="10"/>
        <v>0</v>
      </c>
      <c r="DL10">
        <f t="shared" si="11"/>
        <v>0</v>
      </c>
      <c r="DM10">
        <f t="shared" si="12"/>
        <v>0</v>
      </c>
      <c r="DN10">
        <f t="shared" si="13"/>
        <v>0</v>
      </c>
      <c r="DO10">
        <f t="shared" si="14"/>
        <v>0</v>
      </c>
      <c r="DP10">
        <f t="shared" si="15"/>
        <v>0</v>
      </c>
      <c r="DQ10" s="114">
        <f t="shared" si="16"/>
        <v>0</v>
      </c>
      <c r="DR10">
        <f t="shared" si="17"/>
        <v>0</v>
      </c>
      <c r="DS10">
        <f t="shared" si="18"/>
        <v>0</v>
      </c>
      <c r="DT10">
        <f t="shared" si="19"/>
        <v>0</v>
      </c>
      <c r="DU10">
        <f t="shared" si="20"/>
        <v>0</v>
      </c>
      <c r="DV10">
        <f t="shared" si="21"/>
        <v>0</v>
      </c>
      <c r="DW10">
        <f t="shared" si="22"/>
        <v>0</v>
      </c>
      <c r="DX10">
        <f t="shared" si="23"/>
        <v>0</v>
      </c>
      <c r="DY10">
        <f t="shared" si="24"/>
        <v>0</v>
      </c>
      <c r="DZ10">
        <f t="shared" si="25"/>
        <v>0</v>
      </c>
      <c r="EA10">
        <f t="shared" si="26"/>
        <v>0</v>
      </c>
      <c r="EB10" s="115">
        <f t="shared" si="27"/>
        <v>0</v>
      </c>
      <c r="EC10">
        <f t="shared" si="28"/>
        <v>0</v>
      </c>
      <c r="ED10">
        <f t="shared" si="29"/>
        <v>0</v>
      </c>
      <c r="EE10">
        <f t="shared" si="30"/>
        <v>0</v>
      </c>
      <c r="EF10">
        <f t="shared" si="31"/>
        <v>0</v>
      </c>
      <c r="EG10">
        <f t="shared" si="32"/>
        <v>0</v>
      </c>
      <c r="EH10">
        <f t="shared" si="33"/>
        <v>0</v>
      </c>
      <c r="EI10">
        <f t="shared" si="34"/>
        <v>0</v>
      </c>
      <c r="EJ10">
        <f t="shared" si="35"/>
        <v>0</v>
      </c>
      <c r="EK10">
        <f t="shared" si="36"/>
        <v>0</v>
      </c>
      <c r="EL10">
        <f t="shared" si="37"/>
        <v>0</v>
      </c>
      <c r="EM10" s="116">
        <f t="shared" si="38"/>
        <v>0</v>
      </c>
    </row>
    <row r="11" ht="15.75" spans="2:143">
      <c r="B11" s="27"/>
      <c r="C11" s="36">
        <v>5</v>
      </c>
      <c r="D11" s="37" t="s">
        <v>38</v>
      </c>
      <c r="E11" s="38">
        <v>4952</v>
      </c>
      <c r="F11" s="31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73"/>
      <c r="AJ11" s="31">
        <f t="shared" si="0"/>
        <v>0</v>
      </c>
      <c r="AK11" s="32">
        <f t="shared" si="0"/>
        <v>0</v>
      </c>
      <c r="AL11" s="32"/>
      <c r="AM11" s="76">
        <f t="shared" si="1"/>
        <v>0</v>
      </c>
      <c r="AN11" s="31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73"/>
      <c r="BR11" s="31">
        <f t="shared" si="2"/>
        <v>0</v>
      </c>
      <c r="BS11" s="32">
        <f t="shared" si="2"/>
        <v>0</v>
      </c>
      <c r="BT11" s="32"/>
      <c r="BU11" s="76">
        <f t="shared" si="3"/>
        <v>0</v>
      </c>
      <c r="BV11" s="31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73"/>
      <c r="CZ11" s="31">
        <f t="shared" si="4"/>
        <v>0</v>
      </c>
      <c r="DA11" s="32">
        <f t="shared" si="4"/>
        <v>0</v>
      </c>
      <c r="DB11" s="32"/>
      <c r="DC11" s="76">
        <f t="shared" si="5"/>
        <v>0</v>
      </c>
      <c r="DG11">
        <f t="shared" si="6"/>
        <v>0</v>
      </c>
      <c r="DH11">
        <f t="shared" si="7"/>
        <v>0</v>
      </c>
      <c r="DI11">
        <f t="shared" si="8"/>
        <v>0</v>
      </c>
      <c r="DJ11">
        <f t="shared" si="9"/>
        <v>0</v>
      </c>
      <c r="DK11">
        <f t="shared" si="10"/>
        <v>0</v>
      </c>
      <c r="DL11">
        <f t="shared" si="11"/>
        <v>0</v>
      </c>
      <c r="DM11">
        <f t="shared" si="12"/>
        <v>0</v>
      </c>
      <c r="DN11">
        <f t="shared" si="13"/>
        <v>0</v>
      </c>
      <c r="DO11">
        <f t="shared" si="14"/>
        <v>0</v>
      </c>
      <c r="DP11">
        <f t="shared" si="15"/>
        <v>0</v>
      </c>
      <c r="DQ11" s="114">
        <f t="shared" si="16"/>
        <v>0</v>
      </c>
      <c r="DR11">
        <f t="shared" si="17"/>
        <v>0</v>
      </c>
      <c r="DS11">
        <f t="shared" si="18"/>
        <v>0</v>
      </c>
      <c r="DT11">
        <f t="shared" si="19"/>
        <v>0</v>
      </c>
      <c r="DU11">
        <f t="shared" si="20"/>
        <v>0</v>
      </c>
      <c r="DV11">
        <f t="shared" si="21"/>
        <v>0</v>
      </c>
      <c r="DW11">
        <f t="shared" si="22"/>
        <v>0</v>
      </c>
      <c r="DX11">
        <f t="shared" si="23"/>
        <v>0</v>
      </c>
      <c r="DY11">
        <f t="shared" si="24"/>
        <v>0</v>
      </c>
      <c r="DZ11">
        <f t="shared" si="25"/>
        <v>0</v>
      </c>
      <c r="EA11">
        <f t="shared" si="26"/>
        <v>0</v>
      </c>
      <c r="EB11" s="115">
        <f t="shared" si="27"/>
        <v>0</v>
      </c>
      <c r="EC11">
        <f t="shared" si="28"/>
        <v>0</v>
      </c>
      <c r="ED11">
        <f t="shared" si="29"/>
        <v>0</v>
      </c>
      <c r="EE11">
        <f t="shared" si="30"/>
        <v>0</v>
      </c>
      <c r="EF11">
        <f t="shared" si="31"/>
        <v>0</v>
      </c>
      <c r="EG11">
        <f t="shared" si="32"/>
        <v>0</v>
      </c>
      <c r="EH11">
        <f t="shared" si="33"/>
        <v>0</v>
      </c>
      <c r="EI11">
        <f t="shared" si="34"/>
        <v>0</v>
      </c>
      <c r="EJ11">
        <f t="shared" si="35"/>
        <v>0</v>
      </c>
      <c r="EK11">
        <f t="shared" si="36"/>
        <v>0</v>
      </c>
      <c r="EL11">
        <f t="shared" si="37"/>
        <v>0</v>
      </c>
      <c r="EM11" s="116">
        <f t="shared" si="38"/>
        <v>0</v>
      </c>
    </row>
    <row r="12" ht="15.75" spans="2:143">
      <c r="B12" s="27"/>
      <c r="C12" s="36">
        <v>6</v>
      </c>
      <c r="D12" s="37" t="s">
        <v>39</v>
      </c>
      <c r="E12" s="38">
        <v>7125</v>
      </c>
      <c r="F12" s="3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73"/>
      <c r="AJ12" s="31">
        <f t="shared" si="0"/>
        <v>0</v>
      </c>
      <c r="AK12" s="32">
        <f t="shared" si="0"/>
        <v>0</v>
      </c>
      <c r="AL12" s="32"/>
      <c r="AM12" s="76">
        <f t="shared" si="1"/>
        <v>0</v>
      </c>
      <c r="AN12" s="31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73"/>
      <c r="BR12" s="31">
        <f t="shared" si="2"/>
        <v>0</v>
      </c>
      <c r="BS12" s="32">
        <f t="shared" si="2"/>
        <v>0</v>
      </c>
      <c r="BT12" s="32"/>
      <c r="BU12" s="76">
        <f t="shared" si="3"/>
        <v>0</v>
      </c>
      <c r="BV12" s="31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73"/>
      <c r="CZ12" s="31">
        <f t="shared" si="4"/>
        <v>0</v>
      </c>
      <c r="DA12" s="32">
        <f t="shared" si="4"/>
        <v>0</v>
      </c>
      <c r="DB12" s="32"/>
      <c r="DC12" s="76">
        <f t="shared" si="5"/>
        <v>0</v>
      </c>
      <c r="DG12">
        <f t="shared" si="6"/>
        <v>0</v>
      </c>
      <c r="DH12">
        <f t="shared" si="7"/>
        <v>0</v>
      </c>
      <c r="DI12">
        <f t="shared" si="8"/>
        <v>0</v>
      </c>
      <c r="DJ12">
        <f t="shared" si="9"/>
        <v>0</v>
      </c>
      <c r="DK12">
        <f t="shared" si="10"/>
        <v>0</v>
      </c>
      <c r="DL12">
        <f t="shared" si="11"/>
        <v>0</v>
      </c>
      <c r="DM12">
        <f t="shared" si="12"/>
        <v>0</v>
      </c>
      <c r="DN12">
        <f t="shared" si="13"/>
        <v>0</v>
      </c>
      <c r="DO12">
        <f t="shared" si="14"/>
        <v>0</v>
      </c>
      <c r="DP12">
        <f t="shared" si="15"/>
        <v>0</v>
      </c>
      <c r="DQ12" s="114">
        <f t="shared" si="16"/>
        <v>0</v>
      </c>
      <c r="DR12">
        <f t="shared" si="17"/>
        <v>0</v>
      </c>
      <c r="DS12">
        <f t="shared" si="18"/>
        <v>0</v>
      </c>
      <c r="DT12">
        <f t="shared" si="19"/>
        <v>0</v>
      </c>
      <c r="DU12">
        <f t="shared" si="20"/>
        <v>0</v>
      </c>
      <c r="DV12">
        <f t="shared" si="21"/>
        <v>0</v>
      </c>
      <c r="DW12">
        <f t="shared" si="22"/>
        <v>0</v>
      </c>
      <c r="DX12">
        <f t="shared" si="23"/>
        <v>0</v>
      </c>
      <c r="DY12">
        <f t="shared" si="24"/>
        <v>0</v>
      </c>
      <c r="DZ12">
        <f t="shared" si="25"/>
        <v>0</v>
      </c>
      <c r="EA12">
        <f t="shared" si="26"/>
        <v>0</v>
      </c>
      <c r="EB12" s="115">
        <f t="shared" si="27"/>
        <v>0</v>
      </c>
      <c r="EC12">
        <f t="shared" si="28"/>
        <v>0</v>
      </c>
      <c r="ED12">
        <f t="shared" si="29"/>
        <v>0</v>
      </c>
      <c r="EE12">
        <f t="shared" si="30"/>
        <v>0</v>
      </c>
      <c r="EF12">
        <f t="shared" si="31"/>
        <v>0</v>
      </c>
      <c r="EG12">
        <f t="shared" si="32"/>
        <v>0</v>
      </c>
      <c r="EH12">
        <f t="shared" si="33"/>
        <v>0</v>
      </c>
      <c r="EI12">
        <f t="shared" si="34"/>
        <v>0</v>
      </c>
      <c r="EJ12">
        <f t="shared" si="35"/>
        <v>0</v>
      </c>
      <c r="EK12">
        <f t="shared" si="36"/>
        <v>0</v>
      </c>
      <c r="EL12">
        <f t="shared" si="37"/>
        <v>0</v>
      </c>
      <c r="EM12" s="116">
        <f t="shared" si="38"/>
        <v>0</v>
      </c>
    </row>
    <row r="13" ht="15.75" spans="2:143">
      <c r="B13" s="27"/>
      <c r="C13" s="36">
        <v>7</v>
      </c>
      <c r="D13" s="37" t="s">
        <v>40</v>
      </c>
      <c r="E13" s="38">
        <v>2675.17</v>
      </c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73"/>
      <c r="AJ13" s="31">
        <f t="shared" si="0"/>
        <v>0</v>
      </c>
      <c r="AK13" s="32">
        <f t="shared" si="0"/>
        <v>0</v>
      </c>
      <c r="AL13" s="32"/>
      <c r="AM13" s="76">
        <f t="shared" si="1"/>
        <v>0</v>
      </c>
      <c r="AN13" s="31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73"/>
      <c r="BR13" s="31">
        <f t="shared" si="2"/>
        <v>0</v>
      </c>
      <c r="BS13" s="32">
        <f t="shared" si="2"/>
        <v>0</v>
      </c>
      <c r="BT13" s="32"/>
      <c r="BU13" s="76">
        <f t="shared" si="3"/>
        <v>0</v>
      </c>
      <c r="BV13" s="31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73"/>
      <c r="CZ13" s="31">
        <f t="shared" si="4"/>
        <v>0</v>
      </c>
      <c r="DA13" s="32">
        <f t="shared" si="4"/>
        <v>0</v>
      </c>
      <c r="DB13" s="32"/>
      <c r="DC13" s="76">
        <f t="shared" si="5"/>
        <v>0</v>
      </c>
      <c r="DG13">
        <f t="shared" si="6"/>
        <v>0</v>
      </c>
      <c r="DH13">
        <f t="shared" si="7"/>
        <v>0</v>
      </c>
      <c r="DI13">
        <f t="shared" si="8"/>
        <v>0</v>
      </c>
      <c r="DJ13">
        <f t="shared" si="9"/>
        <v>0</v>
      </c>
      <c r="DK13">
        <f t="shared" si="10"/>
        <v>0</v>
      </c>
      <c r="DL13">
        <f t="shared" si="11"/>
        <v>0</v>
      </c>
      <c r="DM13">
        <f t="shared" si="12"/>
        <v>0</v>
      </c>
      <c r="DN13">
        <f t="shared" si="13"/>
        <v>0</v>
      </c>
      <c r="DO13">
        <f t="shared" si="14"/>
        <v>0</v>
      </c>
      <c r="DP13">
        <f t="shared" si="15"/>
        <v>0</v>
      </c>
      <c r="DQ13" s="114">
        <f t="shared" si="16"/>
        <v>0</v>
      </c>
      <c r="DR13">
        <f t="shared" si="17"/>
        <v>0</v>
      </c>
      <c r="DS13">
        <f t="shared" si="18"/>
        <v>0</v>
      </c>
      <c r="DT13">
        <f t="shared" si="19"/>
        <v>0</v>
      </c>
      <c r="DU13">
        <f t="shared" si="20"/>
        <v>0</v>
      </c>
      <c r="DV13">
        <f t="shared" si="21"/>
        <v>0</v>
      </c>
      <c r="DW13">
        <f t="shared" si="22"/>
        <v>0</v>
      </c>
      <c r="DX13">
        <f t="shared" si="23"/>
        <v>0</v>
      </c>
      <c r="DY13">
        <f t="shared" si="24"/>
        <v>0</v>
      </c>
      <c r="DZ13">
        <f t="shared" si="25"/>
        <v>0</v>
      </c>
      <c r="EA13">
        <f t="shared" si="26"/>
        <v>0</v>
      </c>
      <c r="EB13" s="115">
        <f t="shared" si="27"/>
        <v>0</v>
      </c>
      <c r="EC13">
        <f t="shared" si="28"/>
        <v>0</v>
      </c>
      <c r="ED13">
        <f t="shared" si="29"/>
        <v>0</v>
      </c>
      <c r="EE13">
        <f t="shared" si="30"/>
        <v>0</v>
      </c>
      <c r="EF13">
        <f t="shared" si="31"/>
        <v>0</v>
      </c>
      <c r="EG13">
        <f t="shared" si="32"/>
        <v>0</v>
      </c>
      <c r="EH13">
        <f t="shared" si="33"/>
        <v>0</v>
      </c>
      <c r="EI13">
        <f t="shared" si="34"/>
        <v>0</v>
      </c>
      <c r="EJ13">
        <f t="shared" si="35"/>
        <v>0</v>
      </c>
      <c r="EK13">
        <f t="shared" si="36"/>
        <v>0</v>
      </c>
      <c r="EL13">
        <f t="shared" si="37"/>
        <v>0</v>
      </c>
      <c r="EM13" s="116">
        <f t="shared" si="38"/>
        <v>0</v>
      </c>
    </row>
    <row r="14" ht="15.75" spans="2:143">
      <c r="B14" s="27"/>
      <c r="C14" s="36">
        <v>8</v>
      </c>
      <c r="D14" s="37" t="s">
        <v>41</v>
      </c>
      <c r="E14" s="38">
        <v>2206</v>
      </c>
      <c r="F14" s="31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73"/>
      <c r="AJ14" s="31">
        <f t="shared" si="0"/>
        <v>0</v>
      </c>
      <c r="AK14" s="32">
        <f t="shared" si="0"/>
        <v>0</v>
      </c>
      <c r="AL14" s="32"/>
      <c r="AM14" s="76">
        <f t="shared" si="1"/>
        <v>0</v>
      </c>
      <c r="AN14" s="31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73"/>
      <c r="BR14" s="31">
        <f t="shared" si="2"/>
        <v>0</v>
      </c>
      <c r="BS14" s="32">
        <f t="shared" si="2"/>
        <v>0</v>
      </c>
      <c r="BT14" s="32"/>
      <c r="BU14" s="76">
        <f t="shared" si="3"/>
        <v>0</v>
      </c>
      <c r="BV14" s="31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73"/>
      <c r="CZ14" s="31">
        <f t="shared" si="4"/>
        <v>0</v>
      </c>
      <c r="DA14" s="32">
        <f t="shared" si="4"/>
        <v>0</v>
      </c>
      <c r="DB14" s="32"/>
      <c r="DC14" s="76">
        <f t="shared" si="5"/>
        <v>0</v>
      </c>
      <c r="DG14">
        <f t="shared" si="6"/>
        <v>0</v>
      </c>
      <c r="DH14">
        <f t="shared" si="7"/>
        <v>0</v>
      </c>
      <c r="DI14">
        <f t="shared" si="8"/>
        <v>0</v>
      </c>
      <c r="DJ14">
        <f t="shared" si="9"/>
        <v>0</v>
      </c>
      <c r="DK14">
        <f t="shared" si="10"/>
        <v>0</v>
      </c>
      <c r="DL14">
        <f t="shared" si="11"/>
        <v>0</v>
      </c>
      <c r="DM14">
        <f t="shared" si="12"/>
        <v>0</v>
      </c>
      <c r="DN14">
        <f t="shared" si="13"/>
        <v>0</v>
      </c>
      <c r="DO14">
        <f t="shared" si="14"/>
        <v>0</v>
      </c>
      <c r="DP14">
        <f t="shared" si="15"/>
        <v>0</v>
      </c>
      <c r="DQ14" s="114">
        <f t="shared" si="16"/>
        <v>0</v>
      </c>
      <c r="DR14">
        <f t="shared" si="17"/>
        <v>0</v>
      </c>
      <c r="DS14">
        <f t="shared" si="18"/>
        <v>0</v>
      </c>
      <c r="DT14">
        <f t="shared" si="19"/>
        <v>0</v>
      </c>
      <c r="DU14">
        <f t="shared" si="20"/>
        <v>0</v>
      </c>
      <c r="DV14">
        <f t="shared" si="21"/>
        <v>0</v>
      </c>
      <c r="DW14">
        <f t="shared" si="22"/>
        <v>0</v>
      </c>
      <c r="DX14">
        <f t="shared" si="23"/>
        <v>0</v>
      </c>
      <c r="DY14">
        <f t="shared" si="24"/>
        <v>0</v>
      </c>
      <c r="DZ14">
        <f t="shared" si="25"/>
        <v>0</v>
      </c>
      <c r="EA14">
        <f t="shared" si="26"/>
        <v>0</v>
      </c>
      <c r="EB14" s="115">
        <f t="shared" si="27"/>
        <v>0</v>
      </c>
      <c r="EC14">
        <f t="shared" si="28"/>
        <v>0</v>
      </c>
      <c r="ED14">
        <f t="shared" si="29"/>
        <v>0</v>
      </c>
      <c r="EE14">
        <f t="shared" si="30"/>
        <v>0</v>
      </c>
      <c r="EF14">
        <f t="shared" si="31"/>
        <v>0</v>
      </c>
      <c r="EG14">
        <f t="shared" si="32"/>
        <v>0</v>
      </c>
      <c r="EH14">
        <f t="shared" si="33"/>
        <v>0</v>
      </c>
      <c r="EI14">
        <f t="shared" si="34"/>
        <v>0</v>
      </c>
      <c r="EJ14">
        <f t="shared" si="35"/>
        <v>0</v>
      </c>
      <c r="EK14">
        <f t="shared" si="36"/>
        <v>0</v>
      </c>
      <c r="EL14">
        <f t="shared" si="37"/>
        <v>0</v>
      </c>
      <c r="EM14" s="116">
        <f t="shared" si="38"/>
        <v>0</v>
      </c>
    </row>
    <row r="15" ht="16.5" spans="2:143">
      <c r="B15" s="39"/>
      <c r="C15" s="40">
        <v>9</v>
      </c>
      <c r="D15" s="41" t="s">
        <v>42</v>
      </c>
      <c r="E15" s="42">
        <v>1832</v>
      </c>
      <c r="F15" s="4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77"/>
      <c r="AJ15" s="43">
        <f t="shared" si="0"/>
        <v>0</v>
      </c>
      <c r="AK15" s="44">
        <f t="shared" si="0"/>
        <v>0</v>
      </c>
      <c r="AL15" s="44"/>
      <c r="AM15" s="78">
        <f t="shared" si="1"/>
        <v>0</v>
      </c>
      <c r="AN15" s="43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77"/>
      <c r="BR15" s="43">
        <f t="shared" si="2"/>
        <v>0</v>
      </c>
      <c r="BS15" s="44">
        <f t="shared" si="2"/>
        <v>0</v>
      </c>
      <c r="BT15" s="44"/>
      <c r="BU15" s="78">
        <f t="shared" si="3"/>
        <v>0</v>
      </c>
      <c r="BV15" s="43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77"/>
      <c r="CZ15" s="43">
        <f t="shared" si="4"/>
        <v>0</v>
      </c>
      <c r="DA15" s="44">
        <f t="shared" si="4"/>
        <v>0</v>
      </c>
      <c r="DB15" s="44"/>
      <c r="DC15" s="78">
        <f t="shared" si="5"/>
        <v>0</v>
      </c>
      <c r="DG15">
        <f t="shared" si="6"/>
        <v>0</v>
      </c>
      <c r="DH15">
        <f t="shared" si="7"/>
        <v>0</v>
      </c>
      <c r="DI15">
        <f t="shared" si="8"/>
        <v>0</v>
      </c>
      <c r="DJ15">
        <f t="shared" si="9"/>
        <v>0</v>
      </c>
      <c r="DK15">
        <f t="shared" si="10"/>
        <v>0</v>
      </c>
      <c r="DL15">
        <f t="shared" si="11"/>
        <v>0</v>
      </c>
      <c r="DM15">
        <f t="shared" si="12"/>
        <v>0</v>
      </c>
      <c r="DN15">
        <f t="shared" si="13"/>
        <v>0</v>
      </c>
      <c r="DO15">
        <f t="shared" si="14"/>
        <v>0</v>
      </c>
      <c r="DP15">
        <f t="shared" si="15"/>
        <v>0</v>
      </c>
      <c r="DQ15" s="114">
        <f t="shared" si="16"/>
        <v>0</v>
      </c>
      <c r="DR15">
        <f t="shared" si="17"/>
        <v>0</v>
      </c>
      <c r="DS15">
        <f t="shared" si="18"/>
        <v>0</v>
      </c>
      <c r="DT15">
        <f t="shared" si="19"/>
        <v>0</v>
      </c>
      <c r="DU15">
        <f t="shared" si="20"/>
        <v>0</v>
      </c>
      <c r="DV15">
        <f t="shared" si="21"/>
        <v>0</v>
      </c>
      <c r="DW15">
        <f t="shared" si="22"/>
        <v>0</v>
      </c>
      <c r="DX15">
        <f t="shared" si="23"/>
        <v>0</v>
      </c>
      <c r="DY15">
        <f t="shared" si="24"/>
        <v>0</v>
      </c>
      <c r="DZ15">
        <f t="shared" si="25"/>
        <v>0</v>
      </c>
      <c r="EA15">
        <f t="shared" si="26"/>
        <v>0</v>
      </c>
      <c r="EB15" s="115">
        <f t="shared" si="27"/>
        <v>0</v>
      </c>
      <c r="EC15">
        <f t="shared" si="28"/>
        <v>0</v>
      </c>
      <c r="ED15">
        <f t="shared" si="29"/>
        <v>0</v>
      </c>
      <c r="EE15">
        <f t="shared" si="30"/>
        <v>0</v>
      </c>
      <c r="EF15">
        <f t="shared" si="31"/>
        <v>0</v>
      </c>
      <c r="EG15">
        <f t="shared" si="32"/>
        <v>0</v>
      </c>
      <c r="EH15">
        <f t="shared" si="33"/>
        <v>0</v>
      </c>
      <c r="EI15">
        <f t="shared" si="34"/>
        <v>0</v>
      </c>
      <c r="EJ15">
        <f t="shared" si="35"/>
        <v>0</v>
      </c>
      <c r="EK15">
        <f t="shared" si="36"/>
        <v>0</v>
      </c>
      <c r="EL15">
        <f t="shared" si="37"/>
        <v>0</v>
      </c>
      <c r="EM15" s="116">
        <f t="shared" si="38"/>
        <v>0</v>
      </c>
    </row>
    <row r="16" ht="16.5" spans="2:143">
      <c r="B16" s="45"/>
      <c r="C16" s="46"/>
      <c r="D16" s="47" t="s">
        <v>43</v>
      </c>
      <c r="E16" s="48">
        <f>SUM(E7:E15)</f>
        <v>32043.67</v>
      </c>
      <c r="F16" s="49">
        <f>SUM(F7:F15)</f>
        <v>0</v>
      </c>
      <c r="G16" s="50">
        <f t="shared" ref="G16:AL16" si="39">SUM(G7:G15)</f>
        <v>0</v>
      </c>
      <c r="H16" s="50">
        <f t="shared" si="39"/>
        <v>0</v>
      </c>
      <c r="I16" s="50">
        <f t="shared" si="39"/>
        <v>0</v>
      </c>
      <c r="J16" s="50">
        <f t="shared" si="39"/>
        <v>0</v>
      </c>
      <c r="K16" s="50">
        <f t="shared" si="39"/>
        <v>0</v>
      </c>
      <c r="L16" s="50">
        <f t="shared" si="39"/>
        <v>0</v>
      </c>
      <c r="M16" s="50">
        <f t="shared" si="39"/>
        <v>0</v>
      </c>
      <c r="N16" s="50">
        <f t="shared" si="39"/>
        <v>0</v>
      </c>
      <c r="O16" s="50">
        <f t="shared" si="39"/>
        <v>0</v>
      </c>
      <c r="P16" s="50">
        <f t="shared" si="39"/>
        <v>0</v>
      </c>
      <c r="Q16" s="50">
        <f t="shared" si="39"/>
        <v>0</v>
      </c>
      <c r="R16" s="50">
        <f t="shared" si="39"/>
        <v>0</v>
      </c>
      <c r="S16" s="50">
        <f t="shared" si="39"/>
        <v>0</v>
      </c>
      <c r="T16" s="50">
        <f t="shared" si="39"/>
        <v>0</v>
      </c>
      <c r="U16" s="50">
        <f t="shared" si="39"/>
        <v>0</v>
      </c>
      <c r="V16" s="50">
        <f t="shared" si="39"/>
        <v>0</v>
      </c>
      <c r="W16" s="50">
        <f t="shared" si="39"/>
        <v>0</v>
      </c>
      <c r="X16" s="50">
        <f t="shared" si="39"/>
        <v>0</v>
      </c>
      <c r="Y16" s="50">
        <f t="shared" si="39"/>
        <v>0</v>
      </c>
      <c r="Z16" s="50">
        <f t="shared" si="39"/>
        <v>0</v>
      </c>
      <c r="AA16" s="50">
        <f t="shared" si="39"/>
        <v>0</v>
      </c>
      <c r="AB16" s="50">
        <f t="shared" si="39"/>
        <v>0</v>
      </c>
      <c r="AC16" s="50">
        <f t="shared" si="39"/>
        <v>0</v>
      </c>
      <c r="AD16" s="50">
        <f t="shared" si="39"/>
        <v>0</v>
      </c>
      <c r="AE16" s="50">
        <f t="shared" si="39"/>
        <v>0</v>
      </c>
      <c r="AF16" s="50">
        <f t="shared" si="39"/>
        <v>0</v>
      </c>
      <c r="AG16" s="50">
        <f t="shared" si="39"/>
        <v>0</v>
      </c>
      <c r="AH16" s="50">
        <f t="shared" si="39"/>
        <v>0</v>
      </c>
      <c r="AI16" s="79">
        <f t="shared" si="39"/>
        <v>0</v>
      </c>
      <c r="AJ16" s="49">
        <f t="shared" si="39"/>
        <v>0</v>
      </c>
      <c r="AK16" s="50">
        <f t="shared" si="39"/>
        <v>0</v>
      </c>
      <c r="AL16" s="50">
        <f t="shared" si="39"/>
        <v>0</v>
      </c>
      <c r="AM16" s="80">
        <f t="shared" si="1"/>
        <v>0</v>
      </c>
      <c r="AN16" s="49">
        <f>SUM(AN7:AN15)</f>
        <v>0</v>
      </c>
      <c r="AO16" s="50">
        <f t="shared" ref="AO16:BT16" si="40">SUM(AO7:AO15)</f>
        <v>0</v>
      </c>
      <c r="AP16" s="50">
        <f t="shared" si="40"/>
        <v>0</v>
      </c>
      <c r="AQ16" s="50">
        <f t="shared" si="40"/>
        <v>0</v>
      </c>
      <c r="AR16" s="50">
        <f t="shared" si="40"/>
        <v>0</v>
      </c>
      <c r="AS16" s="50">
        <f t="shared" si="40"/>
        <v>0</v>
      </c>
      <c r="AT16" s="50">
        <f t="shared" si="40"/>
        <v>0</v>
      </c>
      <c r="AU16" s="50">
        <f t="shared" si="40"/>
        <v>0</v>
      </c>
      <c r="AV16" s="50">
        <f t="shared" si="40"/>
        <v>0</v>
      </c>
      <c r="AW16" s="50">
        <f t="shared" si="40"/>
        <v>0</v>
      </c>
      <c r="AX16" s="50">
        <f t="shared" si="40"/>
        <v>0</v>
      </c>
      <c r="AY16" s="50">
        <f t="shared" si="40"/>
        <v>0</v>
      </c>
      <c r="AZ16" s="50">
        <f t="shared" si="40"/>
        <v>0</v>
      </c>
      <c r="BA16" s="50">
        <f t="shared" si="40"/>
        <v>0</v>
      </c>
      <c r="BB16" s="50">
        <f t="shared" si="40"/>
        <v>0</v>
      </c>
      <c r="BC16" s="50">
        <f t="shared" si="40"/>
        <v>0</v>
      </c>
      <c r="BD16" s="50">
        <f t="shared" si="40"/>
        <v>0</v>
      </c>
      <c r="BE16" s="50">
        <f t="shared" si="40"/>
        <v>0</v>
      </c>
      <c r="BF16" s="50">
        <f t="shared" si="40"/>
        <v>0</v>
      </c>
      <c r="BG16" s="50">
        <f t="shared" si="40"/>
        <v>0</v>
      </c>
      <c r="BH16" s="50">
        <f t="shared" si="40"/>
        <v>0</v>
      </c>
      <c r="BI16" s="50">
        <f t="shared" si="40"/>
        <v>0</v>
      </c>
      <c r="BJ16" s="50">
        <f t="shared" si="40"/>
        <v>0</v>
      </c>
      <c r="BK16" s="50">
        <f t="shared" si="40"/>
        <v>0</v>
      </c>
      <c r="BL16" s="50">
        <f t="shared" si="40"/>
        <v>0</v>
      </c>
      <c r="BM16" s="50">
        <f t="shared" si="40"/>
        <v>0</v>
      </c>
      <c r="BN16" s="50">
        <f t="shared" si="40"/>
        <v>0</v>
      </c>
      <c r="BO16" s="50">
        <f t="shared" si="40"/>
        <v>0</v>
      </c>
      <c r="BP16" s="50">
        <f t="shared" si="40"/>
        <v>0</v>
      </c>
      <c r="BQ16" s="79">
        <f t="shared" si="40"/>
        <v>0</v>
      </c>
      <c r="BR16" s="49">
        <f t="shared" si="40"/>
        <v>0</v>
      </c>
      <c r="BS16" s="50">
        <f t="shared" si="40"/>
        <v>0</v>
      </c>
      <c r="BT16" s="50">
        <f t="shared" si="40"/>
        <v>0</v>
      </c>
      <c r="BU16" s="80">
        <f t="shared" si="3"/>
        <v>0</v>
      </c>
      <c r="BV16" s="49">
        <f>SUM(BV7:BV15)</f>
        <v>0</v>
      </c>
      <c r="BW16" s="50">
        <f t="shared" ref="BW16:DB16" si="41">SUM(BW7:BW15)</f>
        <v>0</v>
      </c>
      <c r="BX16" s="50">
        <f t="shared" si="41"/>
        <v>0</v>
      </c>
      <c r="BY16" s="50">
        <f t="shared" si="41"/>
        <v>0</v>
      </c>
      <c r="BZ16" s="50">
        <f t="shared" si="41"/>
        <v>0</v>
      </c>
      <c r="CA16" s="50">
        <f t="shared" si="41"/>
        <v>0</v>
      </c>
      <c r="CB16" s="50">
        <f t="shared" si="41"/>
        <v>0</v>
      </c>
      <c r="CC16" s="50">
        <f t="shared" si="41"/>
        <v>0</v>
      </c>
      <c r="CD16" s="50">
        <f t="shared" si="41"/>
        <v>0</v>
      </c>
      <c r="CE16" s="50">
        <f t="shared" si="41"/>
        <v>0</v>
      </c>
      <c r="CF16" s="50">
        <f t="shared" si="41"/>
        <v>0</v>
      </c>
      <c r="CG16" s="50">
        <f t="shared" si="41"/>
        <v>0</v>
      </c>
      <c r="CH16" s="50">
        <f t="shared" si="41"/>
        <v>0</v>
      </c>
      <c r="CI16" s="50">
        <f t="shared" si="41"/>
        <v>0</v>
      </c>
      <c r="CJ16" s="50">
        <f t="shared" si="41"/>
        <v>0</v>
      </c>
      <c r="CK16" s="50">
        <f t="shared" si="41"/>
        <v>0</v>
      </c>
      <c r="CL16" s="50">
        <f t="shared" si="41"/>
        <v>0</v>
      </c>
      <c r="CM16" s="50">
        <f t="shared" si="41"/>
        <v>0</v>
      </c>
      <c r="CN16" s="50">
        <f t="shared" si="41"/>
        <v>0</v>
      </c>
      <c r="CO16" s="50">
        <f t="shared" si="41"/>
        <v>0</v>
      </c>
      <c r="CP16" s="50">
        <f t="shared" si="41"/>
        <v>0</v>
      </c>
      <c r="CQ16" s="50">
        <f t="shared" si="41"/>
        <v>0</v>
      </c>
      <c r="CR16" s="50">
        <f t="shared" si="41"/>
        <v>0</v>
      </c>
      <c r="CS16" s="50">
        <f t="shared" si="41"/>
        <v>0</v>
      </c>
      <c r="CT16" s="50">
        <f t="shared" si="41"/>
        <v>0</v>
      </c>
      <c r="CU16" s="50">
        <f t="shared" si="41"/>
        <v>0</v>
      </c>
      <c r="CV16" s="50">
        <f t="shared" si="41"/>
        <v>0</v>
      </c>
      <c r="CW16" s="50">
        <f t="shared" si="41"/>
        <v>0</v>
      </c>
      <c r="CX16" s="50">
        <f t="shared" si="41"/>
        <v>0</v>
      </c>
      <c r="CY16" s="79">
        <f t="shared" si="41"/>
        <v>0</v>
      </c>
      <c r="CZ16" s="49">
        <f t="shared" si="41"/>
        <v>0</v>
      </c>
      <c r="DA16" s="50">
        <f t="shared" si="41"/>
        <v>0</v>
      </c>
      <c r="DB16" s="50">
        <f t="shared" si="41"/>
        <v>0</v>
      </c>
      <c r="DC16" s="80">
        <f t="shared" si="5"/>
        <v>0</v>
      </c>
      <c r="DG16">
        <f t="shared" ref="DG16:EM16" si="42">SUM(DG7:DG15)</f>
        <v>0</v>
      </c>
      <c r="DH16">
        <f t="shared" si="42"/>
        <v>0</v>
      </c>
      <c r="DI16">
        <f t="shared" si="42"/>
        <v>0</v>
      </c>
      <c r="DJ16">
        <f t="shared" si="42"/>
        <v>0</v>
      </c>
      <c r="DK16">
        <f t="shared" si="42"/>
        <v>0</v>
      </c>
      <c r="DL16">
        <f t="shared" si="42"/>
        <v>0</v>
      </c>
      <c r="DM16">
        <f t="shared" si="42"/>
        <v>0</v>
      </c>
      <c r="DN16">
        <f t="shared" si="42"/>
        <v>0</v>
      </c>
      <c r="DO16">
        <f t="shared" si="42"/>
        <v>0</v>
      </c>
      <c r="DP16">
        <f t="shared" si="42"/>
        <v>0</v>
      </c>
      <c r="DQ16" s="114">
        <f t="shared" si="42"/>
        <v>0</v>
      </c>
      <c r="DR16">
        <f t="shared" si="42"/>
        <v>0</v>
      </c>
      <c r="DS16">
        <f t="shared" si="42"/>
        <v>0</v>
      </c>
      <c r="DT16">
        <f t="shared" si="42"/>
        <v>0</v>
      </c>
      <c r="DU16">
        <f t="shared" si="42"/>
        <v>0</v>
      </c>
      <c r="DV16">
        <f t="shared" si="42"/>
        <v>0</v>
      </c>
      <c r="DW16">
        <f t="shared" si="42"/>
        <v>0</v>
      </c>
      <c r="DX16">
        <f t="shared" si="42"/>
        <v>0</v>
      </c>
      <c r="DY16">
        <f t="shared" si="42"/>
        <v>0</v>
      </c>
      <c r="DZ16">
        <f t="shared" si="42"/>
        <v>0</v>
      </c>
      <c r="EA16">
        <f t="shared" si="42"/>
        <v>0</v>
      </c>
      <c r="EB16" s="115">
        <f t="shared" si="42"/>
        <v>0</v>
      </c>
      <c r="EC16">
        <f t="shared" si="42"/>
        <v>0</v>
      </c>
      <c r="ED16">
        <f t="shared" si="42"/>
        <v>0</v>
      </c>
      <c r="EE16">
        <f t="shared" si="42"/>
        <v>0</v>
      </c>
      <c r="EF16">
        <f t="shared" si="42"/>
        <v>0</v>
      </c>
      <c r="EG16">
        <f t="shared" si="42"/>
        <v>0</v>
      </c>
      <c r="EH16">
        <f t="shared" si="42"/>
        <v>0</v>
      </c>
      <c r="EI16">
        <f t="shared" si="42"/>
        <v>0</v>
      </c>
      <c r="EJ16">
        <f t="shared" si="42"/>
        <v>0</v>
      </c>
      <c r="EK16">
        <f t="shared" si="42"/>
        <v>0</v>
      </c>
      <c r="EL16">
        <f t="shared" si="42"/>
        <v>0</v>
      </c>
      <c r="EM16" s="116">
        <f t="shared" si="42"/>
        <v>0</v>
      </c>
    </row>
    <row r="17" ht="15.75" spans="2:143">
      <c r="B17" s="21" t="s">
        <v>44</v>
      </c>
      <c r="C17" s="22">
        <v>10</v>
      </c>
      <c r="D17" s="23" t="s">
        <v>45</v>
      </c>
      <c r="E17" s="24">
        <v>3854</v>
      </c>
      <c r="F17" s="25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71"/>
      <c r="AJ17" s="25">
        <f t="shared" ref="AJ17:AK25" si="43">F17+I17+L17+O17+R17+U17+X17+AA17+AD17+AG17</f>
        <v>0</v>
      </c>
      <c r="AK17" s="26">
        <f t="shared" si="43"/>
        <v>0</v>
      </c>
      <c r="AL17" s="26"/>
      <c r="AM17" s="72">
        <f t="shared" si="1"/>
        <v>0</v>
      </c>
      <c r="AN17" s="25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71"/>
      <c r="BR17" s="25">
        <f t="shared" ref="BR17:BS25" si="44">AN17+AQ17+AT17+AW17+AZ17+BC17+BF17+BI17+BL17+BO17</f>
        <v>0</v>
      </c>
      <c r="BS17" s="26">
        <f t="shared" si="44"/>
        <v>0</v>
      </c>
      <c r="BT17" s="26"/>
      <c r="BU17" s="72">
        <f t="shared" si="3"/>
        <v>0</v>
      </c>
      <c r="BV17" s="25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71"/>
      <c r="CZ17" s="25">
        <f t="shared" ref="CZ17:DA25" si="45">BV17+BY17+CB17+CE17+CH17+CK17+CN17+CQ17+CT17+CW17</f>
        <v>0</v>
      </c>
      <c r="DA17" s="26">
        <f t="shared" si="45"/>
        <v>0</v>
      </c>
      <c r="DB17" s="26"/>
      <c r="DC17" s="72">
        <f t="shared" si="5"/>
        <v>0</v>
      </c>
      <c r="DG17">
        <f t="shared" si="6"/>
        <v>0</v>
      </c>
      <c r="DH17">
        <f t="shared" si="7"/>
        <v>0</v>
      </c>
      <c r="DI17">
        <f t="shared" si="8"/>
        <v>0</v>
      </c>
      <c r="DJ17">
        <f t="shared" si="9"/>
        <v>0</v>
      </c>
      <c r="DK17">
        <f t="shared" si="10"/>
        <v>0</v>
      </c>
      <c r="DL17">
        <f t="shared" si="11"/>
        <v>0</v>
      </c>
      <c r="DM17">
        <f t="shared" si="12"/>
        <v>0</v>
      </c>
      <c r="DN17">
        <f t="shared" si="13"/>
        <v>0</v>
      </c>
      <c r="DO17">
        <f t="shared" si="14"/>
        <v>0</v>
      </c>
      <c r="DP17">
        <f t="shared" si="15"/>
        <v>0</v>
      </c>
      <c r="DQ17" s="114">
        <f t="shared" si="16"/>
        <v>0</v>
      </c>
      <c r="DR17">
        <f t="shared" si="17"/>
        <v>0</v>
      </c>
      <c r="DS17">
        <f t="shared" si="18"/>
        <v>0</v>
      </c>
      <c r="DT17">
        <f t="shared" si="19"/>
        <v>0</v>
      </c>
      <c r="DU17">
        <f t="shared" si="20"/>
        <v>0</v>
      </c>
      <c r="DV17">
        <f t="shared" si="21"/>
        <v>0</v>
      </c>
      <c r="DW17">
        <f t="shared" si="22"/>
        <v>0</v>
      </c>
      <c r="DX17">
        <f t="shared" si="23"/>
        <v>0</v>
      </c>
      <c r="DY17">
        <f t="shared" si="24"/>
        <v>0</v>
      </c>
      <c r="DZ17">
        <f t="shared" si="25"/>
        <v>0</v>
      </c>
      <c r="EA17">
        <f t="shared" si="26"/>
        <v>0</v>
      </c>
      <c r="EB17" s="115">
        <f t="shared" si="27"/>
        <v>0</v>
      </c>
      <c r="EC17">
        <f t="shared" si="28"/>
        <v>0</v>
      </c>
      <c r="ED17">
        <f t="shared" si="29"/>
        <v>0</v>
      </c>
      <c r="EE17">
        <f t="shared" si="30"/>
        <v>0</v>
      </c>
      <c r="EF17">
        <f t="shared" si="31"/>
        <v>0</v>
      </c>
      <c r="EG17">
        <f t="shared" si="32"/>
        <v>0</v>
      </c>
      <c r="EH17">
        <f t="shared" si="33"/>
        <v>0</v>
      </c>
      <c r="EI17">
        <f t="shared" si="34"/>
        <v>0</v>
      </c>
      <c r="EJ17">
        <f t="shared" si="35"/>
        <v>0</v>
      </c>
      <c r="EK17">
        <f t="shared" si="36"/>
        <v>0</v>
      </c>
      <c r="EL17">
        <f t="shared" si="37"/>
        <v>0</v>
      </c>
      <c r="EM17" s="116">
        <f t="shared" si="38"/>
        <v>0</v>
      </c>
    </row>
    <row r="18" ht="15.75" spans="2:143">
      <c r="B18" s="27"/>
      <c r="C18" s="36">
        <v>11</v>
      </c>
      <c r="D18" s="37" t="s">
        <v>47</v>
      </c>
      <c r="E18" s="38">
        <v>3142</v>
      </c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73"/>
      <c r="AJ18" s="31">
        <f t="shared" si="43"/>
        <v>0</v>
      </c>
      <c r="AK18" s="32">
        <f t="shared" si="43"/>
        <v>0</v>
      </c>
      <c r="AL18" s="32"/>
      <c r="AM18" s="76">
        <f t="shared" si="1"/>
        <v>0</v>
      </c>
      <c r="AN18" s="31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73"/>
      <c r="BR18" s="31">
        <f t="shared" si="44"/>
        <v>0</v>
      </c>
      <c r="BS18" s="32">
        <f t="shared" si="44"/>
        <v>0</v>
      </c>
      <c r="BT18" s="32"/>
      <c r="BU18" s="76">
        <f t="shared" si="3"/>
        <v>0</v>
      </c>
      <c r="BV18" s="31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73"/>
      <c r="CZ18" s="31">
        <f t="shared" si="45"/>
        <v>0</v>
      </c>
      <c r="DA18" s="32">
        <f t="shared" si="45"/>
        <v>0</v>
      </c>
      <c r="DB18" s="32"/>
      <c r="DC18" s="76">
        <f t="shared" si="5"/>
        <v>0</v>
      </c>
      <c r="DG18">
        <f t="shared" si="6"/>
        <v>0</v>
      </c>
      <c r="DH18">
        <f t="shared" si="7"/>
        <v>0</v>
      </c>
      <c r="DI18">
        <f t="shared" si="8"/>
        <v>0</v>
      </c>
      <c r="DJ18">
        <f t="shared" si="9"/>
        <v>0</v>
      </c>
      <c r="DK18">
        <f t="shared" si="10"/>
        <v>0</v>
      </c>
      <c r="DL18">
        <f t="shared" si="11"/>
        <v>0</v>
      </c>
      <c r="DM18">
        <f t="shared" si="12"/>
        <v>0</v>
      </c>
      <c r="DN18">
        <f t="shared" si="13"/>
        <v>0</v>
      </c>
      <c r="DO18">
        <f t="shared" si="14"/>
        <v>0</v>
      </c>
      <c r="DP18">
        <f t="shared" si="15"/>
        <v>0</v>
      </c>
      <c r="DQ18" s="114">
        <f t="shared" si="16"/>
        <v>0</v>
      </c>
      <c r="DR18">
        <f t="shared" si="17"/>
        <v>0</v>
      </c>
      <c r="DS18">
        <f t="shared" si="18"/>
        <v>0</v>
      </c>
      <c r="DT18">
        <f t="shared" si="19"/>
        <v>0</v>
      </c>
      <c r="DU18">
        <f t="shared" si="20"/>
        <v>0</v>
      </c>
      <c r="DV18">
        <f t="shared" si="21"/>
        <v>0</v>
      </c>
      <c r="DW18">
        <f t="shared" si="22"/>
        <v>0</v>
      </c>
      <c r="DX18">
        <f t="shared" si="23"/>
        <v>0</v>
      </c>
      <c r="DY18">
        <f t="shared" si="24"/>
        <v>0</v>
      </c>
      <c r="DZ18">
        <f t="shared" si="25"/>
        <v>0</v>
      </c>
      <c r="EA18">
        <f t="shared" si="26"/>
        <v>0</v>
      </c>
      <c r="EB18" s="115">
        <f t="shared" si="27"/>
        <v>0</v>
      </c>
      <c r="EC18">
        <f t="shared" si="28"/>
        <v>0</v>
      </c>
      <c r="ED18">
        <f t="shared" si="29"/>
        <v>0</v>
      </c>
      <c r="EE18">
        <f t="shared" si="30"/>
        <v>0</v>
      </c>
      <c r="EF18">
        <f t="shared" si="31"/>
        <v>0</v>
      </c>
      <c r="EG18">
        <f t="shared" si="32"/>
        <v>0</v>
      </c>
      <c r="EH18">
        <f t="shared" si="33"/>
        <v>0</v>
      </c>
      <c r="EI18">
        <f t="shared" si="34"/>
        <v>0</v>
      </c>
      <c r="EJ18">
        <f t="shared" si="35"/>
        <v>0</v>
      </c>
      <c r="EK18">
        <f t="shared" si="36"/>
        <v>0</v>
      </c>
      <c r="EL18">
        <f t="shared" si="37"/>
        <v>0</v>
      </c>
      <c r="EM18" s="116">
        <f t="shared" si="38"/>
        <v>0</v>
      </c>
    </row>
    <row r="19" ht="15.75" spans="2:143">
      <c r="B19" s="27"/>
      <c r="C19" s="33">
        <v>12</v>
      </c>
      <c r="D19" s="34" t="s">
        <v>48</v>
      </c>
      <c r="E19" s="35">
        <v>6520</v>
      </c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73"/>
      <c r="AJ19" s="31">
        <f t="shared" si="43"/>
        <v>0</v>
      </c>
      <c r="AK19" s="32">
        <f t="shared" si="43"/>
        <v>0</v>
      </c>
      <c r="AL19" s="32"/>
      <c r="AM19" s="76">
        <f t="shared" si="1"/>
        <v>0</v>
      </c>
      <c r="AN19" s="31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73"/>
      <c r="BR19" s="31">
        <f t="shared" si="44"/>
        <v>0</v>
      </c>
      <c r="BS19" s="32">
        <f t="shared" si="44"/>
        <v>0</v>
      </c>
      <c r="BT19" s="32"/>
      <c r="BU19" s="76">
        <f t="shared" si="3"/>
        <v>0</v>
      </c>
      <c r="BV19" s="31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73"/>
      <c r="CZ19" s="31">
        <f t="shared" si="45"/>
        <v>0</v>
      </c>
      <c r="DA19" s="32">
        <f t="shared" si="45"/>
        <v>0</v>
      </c>
      <c r="DB19" s="32"/>
      <c r="DC19" s="76">
        <f t="shared" si="5"/>
        <v>0</v>
      </c>
      <c r="DG19">
        <f t="shared" si="6"/>
        <v>0</v>
      </c>
      <c r="DH19">
        <f t="shared" si="7"/>
        <v>0</v>
      </c>
      <c r="DI19">
        <f t="shared" si="8"/>
        <v>0</v>
      </c>
      <c r="DJ19">
        <f t="shared" si="9"/>
        <v>0</v>
      </c>
      <c r="DK19">
        <f t="shared" si="10"/>
        <v>0</v>
      </c>
      <c r="DL19">
        <f t="shared" si="11"/>
        <v>0</v>
      </c>
      <c r="DM19">
        <f t="shared" si="12"/>
        <v>0</v>
      </c>
      <c r="DN19">
        <f t="shared" si="13"/>
        <v>0</v>
      </c>
      <c r="DO19">
        <f t="shared" si="14"/>
        <v>0</v>
      </c>
      <c r="DP19">
        <f t="shared" si="15"/>
        <v>0</v>
      </c>
      <c r="DQ19" s="114">
        <f t="shared" si="16"/>
        <v>0</v>
      </c>
      <c r="DR19">
        <f t="shared" si="17"/>
        <v>0</v>
      </c>
      <c r="DS19">
        <f t="shared" si="18"/>
        <v>0</v>
      </c>
      <c r="DT19">
        <f t="shared" si="19"/>
        <v>0</v>
      </c>
      <c r="DU19">
        <f t="shared" si="20"/>
        <v>0</v>
      </c>
      <c r="DV19">
        <f t="shared" si="21"/>
        <v>0</v>
      </c>
      <c r="DW19">
        <f t="shared" si="22"/>
        <v>0</v>
      </c>
      <c r="DX19">
        <f t="shared" si="23"/>
        <v>0</v>
      </c>
      <c r="DY19">
        <f t="shared" si="24"/>
        <v>0</v>
      </c>
      <c r="DZ19">
        <f t="shared" si="25"/>
        <v>0</v>
      </c>
      <c r="EA19">
        <f t="shared" si="26"/>
        <v>0</v>
      </c>
      <c r="EB19" s="115">
        <f t="shared" si="27"/>
        <v>0</v>
      </c>
      <c r="EC19">
        <f t="shared" si="28"/>
        <v>0</v>
      </c>
      <c r="ED19">
        <f t="shared" si="29"/>
        <v>0</v>
      </c>
      <c r="EE19">
        <f t="shared" si="30"/>
        <v>0</v>
      </c>
      <c r="EF19">
        <f t="shared" si="31"/>
        <v>0</v>
      </c>
      <c r="EG19">
        <f t="shared" si="32"/>
        <v>0</v>
      </c>
      <c r="EH19">
        <f t="shared" si="33"/>
        <v>0</v>
      </c>
      <c r="EI19">
        <f t="shared" si="34"/>
        <v>0</v>
      </c>
      <c r="EJ19">
        <f t="shared" si="35"/>
        <v>0</v>
      </c>
      <c r="EK19">
        <f t="shared" si="36"/>
        <v>0</v>
      </c>
      <c r="EL19">
        <f t="shared" si="37"/>
        <v>0</v>
      </c>
      <c r="EM19" s="116">
        <f t="shared" si="38"/>
        <v>0</v>
      </c>
    </row>
    <row r="20" ht="15.75" spans="2:143">
      <c r="B20" s="27"/>
      <c r="C20" s="36">
        <v>13</v>
      </c>
      <c r="D20" s="37" t="s">
        <v>49</v>
      </c>
      <c r="E20" s="38">
        <v>4077</v>
      </c>
      <c r="F20" s="31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73"/>
      <c r="AJ20" s="31">
        <f t="shared" si="43"/>
        <v>0</v>
      </c>
      <c r="AK20" s="32">
        <f t="shared" si="43"/>
        <v>0</v>
      </c>
      <c r="AL20" s="32"/>
      <c r="AM20" s="76">
        <f t="shared" si="1"/>
        <v>0</v>
      </c>
      <c r="AN20" s="31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73"/>
      <c r="BR20" s="31">
        <f t="shared" si="44"/>
        <v>0</v>
      </c>
      <c r="BS20" s="32">
        <f t="shared" si="44"/>
        <v>0</v>
      </c>
      <c r="BT20" s="32"/>
      <c r="BU20" s="76">
        <f t="shared" si="3"/>
        <v>0</v>
      </c>
      <c r="BV20" s="31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73"/>
      <c r="CZ20" s="31">
        <f t="shared" si="45"/>
        <v>0</v>
      </c>
      <c r="DA20" s="32">
        <f t="shared" si="45"/>
        <v>0</v>
      </c>
      <c r="DB20" s="32"/>
      <c r="DC20" s="76">
        <f t="shared" si="5"/>
        <v>0</v>
      </c>
      <c r="DG20">
        <f t="shared" si="6"/>
        <v>0</v>
      </c>
      <c r="DH20">
        <f t="shared" si="7"/>
        <v>0</v>
      </c>
      <c r="DI20">
        <f t="shared" si="8"/>
        <v>0</v>
      </c>
      <c r="DJ20">
        <f t="shared" si="9"/>
        <v>0</v>
      </c>
      <c r="DK20">
        <f t="shared" si="10"/>
        <v>0</v>
      </c>
      <c r="DL20">
        <f t="shared" si="11"/>
        <v>0</v>
      </c>
      <c r="DM20">
        <f t="shared" si="12"/>
        <v>0</v>
      </c>
      <c r="DN20">
        <f t="shared" si="13"/>
        <v>0</v>
      </c>
      <c r="DO20">
        <f t="shared" si="14"/>
        <v>0</v>
      </c>
      <c r="DP20">
        <f t="shared" si="15"/>
        <v>0</v>
      </c>
      <c r="DQ20" s="114">
        <f t="shared" si="16"/>
        <v>0</v>
      </c>
      <c r="DR20">
        <f t="shared" si="17"/>
        <v>0</v>
      </c>
      <c r="DS20">
        <f t="shared" si="18"/>
        <v>0</v>
      </c>
      <c r="DT20">
        <f t="shared" si="19"/>
        <v>0</v>
      </c>
      <c r="DU20">
        <f t="shared" si="20"/>
        <v>0</v>
      </c>
      <c r="DV20">
        <f t="shared" si="21"/>
        <v>0</v>
      </c>
      <c r="DW20">
        <f t="shared" si="22"/>
        <v>0</v>
      </c>
      <c r="DX20">
        <f t="shared" si="23"/>
        <v>0</v>
      </c>
      <c r="DY20">
        <f t="shared" si="24"/>
        <v>0</v>
      </c>
      <c r="DZ20">
        <f t="shared" si="25"/>
        <v>0</v>
      </c>
      <c r="EA20">
        <f t="shared" si="26"/>
        <v>0</v>
      </c>
      <c r="EB20" s="115">
        <f t="shared" si="27"/>
        <v>0</v>
      </c>
      <c r="EC20">
        <f t="shared" si="28"/>
        <v>0</v>
      </c>
      <c r="ED20">
        <f t="shared" si="29"/>
        <v>0</v>
      </c>
      <c r="EE20">
        <f t="shared" si="30"/>
        <v>0</v>
      </c>
      <c r="EF20">
        <f t="shared" si="31"/>
        <v>0</v>
      </c>
      <c r="EG20">
        <f t="shared" si="32"/>
        <v>0</v>
      </c>
      <c r="EH20">
        <f t="shared" si="33"/>
        <v>0</v>
      </c>
      <c r="EI20">
        <f t="shared" si="34"/>
        <v>0</v>
      </c>
      <c r="EJ20">
        <f t="shared" si="35"/>
        <v>0</v>
      </c>
      <c r="EK20">
        <f t="shared" si="36"/>
        <v>0</v>
      </c>
      <c r="EL20">
        <f t="shared" si="37"/>
        <v>0</v>
      </c>
      <c r="EM20" s="116">
        <f t="shared" si="38"/>
        <v>0</v>
      </c>
    </row>
    <row r="21" ht="15.75" spans="2:143">
      <c r="B21" s="27"/>
      <c r="C21" s="36">
        <v>14</v>
      </c>
      <c r="D21" s="37" t="s">
        <v>50</v>
      </c>
      <c r="E21" s="38">
        <v>4458</v>
      </c>
      <c r="F21" s="3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73"/>
      <c r="AJ21" s="31">
        <f t="shared" si="43"/>
        <v>0</v>
      </c>
      <c r="AK21" s="32">
        <f t="shared" si="43"/>
        <v>0</v>
      </c>
      <c r="AL21" s="32"/>
      <c r="AM21" s="76">
        <f t="shared" si="1"/>
        <v>0</v>
      </c>
      <c r="AN21" s="31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73"/>
      <c r="BR21" s="31">
        <f t="shared" si="44"/>
        <v>0</v>
      </c>
      <c r="BS21" s="32">
        <f t="shared" si="44"/>
        <v>0</v>
      </c>
      <c r="BT21" s="32"/>
      <c r="BU21" s="76">
        <f t="shared" si="3"/>
        <v>0</v>
      </c>
      <c r="BV21" s="31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73"/>
      <c r="CZ21" s="31">
        <f t="shared" si="45"/>
        <v>0</v>
      </c>
      <c r="DA21" s="32">
        <f t="shared" si="45"/>
        <v>0</v>
      </c>
      <c r="DB21" s="32"/>
      <c r="DC21" s="76">
        <f t="shared" si="5"/>
        <v>0</v>
      </c>
      <c r="DG21">
        <f t="shared" si="6"/>
        <v>0</v>
      </c>
      <c r="DH21">
        <f t="shared" si="7"/>
        <v>0</v>
      </c>
      <c r="DI21">
        <f t="shared" si="8"/>
        <v>0</v>
      </c>
      <c r="DJ21">
        <f t="shared" si="9"/>
        <v>0</v>
      </c>
      <c r="DK21">
        <f t="shared" si="10"/>
        <v>0</v>
      </c>
      <c r="DL21">
        <f t="shared" si="11"/>
        <v>0</v>
      </c>
      <c r="DM21">
        <f t="shared" si="12"/>
        <v>0</v>
      </c>
      <c r="DN21">
        <f t="shared" si="13"/>
        <v>0</v>
      </c>
      <c r="DO21">
        <f t="shared" si="14"/>
        <v>0</v>
      </c>
      <c r="DP21">
        <f t="shared" si="15"/>
        <v>0</v>
      </c>
      <c r="DQ21" s="114">
        <f t="shared" si="16"/>
        <v>0</v>
      </c>
      <c r="DR21">
        <f t="shared" si="17"/>
        <v>0</v>
      </c>
      <c r="DS21">
        <f t="shared" si="18"/>
        <v>0</v>
      </c>
      <c r="DT21">
        <f t="shared" si="19"/>
        <v>0</v>
      </c>
      <c r="DU21">
        <f t="shared" si="20"/>
        <v>0</v>
      </c>
      <c r="DV21">
        <f t="shared" si="21"/>
        <v>0</v>
      </c>
      <c r="DW21">
        <f t="shared" si="22"/>
        <v>0</v>
      </c>
      <c r="DX21">
        <f t="shared" si="23"/>
        <v>0</v>
      </c>
      <c r="DY21">
        <f t="shared" si="24"/>
        <v>0</v>
      </c>
      <c r="DZ21">
        <f t="shared" si="25"/>
        <v>0</v>
      </c>
      <c r="EA21">
        <f t="shared" si="26"/>
        <v>0</v>
      </c>
      <c r="EB21" s="115">
        <f t="shared" si="27"/>
        <v>0</v>
      </c>
      <c r="EC21">
        <f t="shared" si="28"/>
        <v>0</v>
      </c>
      <c r="ED21">
        <f t="shared" si="29"/>
        <v>0</v>
      </c>
      <c r="EE21">
        <f t="shared" si="30"/>
        <v>0</v>
      </c>
      <c r="EF21">
        <f t="shared" si="31"/>
        <v>0</v>
      </c>
      <c r="EG21">
        <f t="shared" si="32"/>
        <v>0</v>
      </c>
      <c r="EH21">
        <f t="shared" si="33"/>
        <v>0</v>
      </c>
      <c r="EI21">
        <f t="shared" si="34"/>
        <v>0</v>
      </c>
      <c r="EJ21">
        <f t="shared" si="35"/>
        <v>0</v>
      </c>
      <c r="EK21">
        <f t="shared" si="36"/>
        <v>0</v>
      </c>
      <c r="EL21">
        <f t="shared" si="37"/>
        <v>0</v>
      </c>
      <c r="EM21" s="116">
        <f t="shared" si="38"/>
        <v>0</v>
      </c>
    </row>
    <row r="22" ht="15.75" spans="2:143">
      <c r="B22" s="27"/>
      <c r="C22" s="36">
        <v>15</v>
      </c>
      <c r="D22" s="37" t="s">
        <v>51</v>
      </c>
      <c r="E22" s="38">
        <v>2261</v>
      </c>
      <c r="F22" s="31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73"/>
      <c r="AJ22" s="31">
        <f t="shared" si="43"/>
        <v>0</v>
      </c>
      <c r="AK22" s="32">
        <f t="shared" si="43"/>
        <v>0</v>
      </c>
      <c r="AL22" s="32"/>
      <c r="AM22" s="76">
        <f t="shared" si="1"/>
        <v>0</v>
      </c>
      <c r="AN22" s="31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73"/>
      <c r="BR22" s="31">
        <f t="shared" si="44"/>
        <v>0</v>
      </c>
      <c r="BS22" s="32">
        <f t="shared" si="44"/>
        <v>0</v>
      </c>
      <c r="BT22" s="32"/>
      <c r="BU22" s="76">
        <f t="shared" si="3"/>
        <v>0</v>
      </c>
      <c r="BV22" s="31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73"/>
      <c r="CZ22" s="31">
        <f t="shared" si="45"/>
        <v>0</v>
      </c>
      <c r="DA22" s="32">
        <f t="shared" si="45"/>
        <v>0</v>
      </c>
      <c r="DB22" s="32"/>
      <c r="DC22" s="76">
        <f t="shared" si="5"/>
        <v>0</v>
      </c>
      <c r="DG22">
        <f t="shared" si="6"/>
        <v>0</v>
      </c>
      <c r="DH22">
        <f t="shared" si="7"/>
        <v>0</v>
      </c>
      <c r="DI22">
        <f t="shared" si="8"/>
        <v>0</v>
      </c>
      <c r="DJ22">
        <f t="shared" si="9"/>
        <v>0</v>
      </c>
      <c r="DK22">
        <f t="shared" si="10"/>
        <v>0</v>
      </c>
      <c r="DL22">
        <f t="shared" si="11"/>
        <v>0</v>
      </c>
      <c r="DM22">
        <f t="shared" si="12"/>
        <v>0</v>
      </c>
      <c r="DN22">
        <f t="shared" si="13"/>
        <v>0</v>
      </c>
      <c r="DO22">
        <f t="shared" si="14"/>
        <v>0</v>
      </c>
      <c r="DP22">
        <f t="shared" si="15"/>
        <v>0</v>
      </c>
      <c r="DQ22" s="114">
        <f t="shared" si="16"/>
        <v>0</v>
      </c>
      <c r="DR22">
        <f t="shared" si="17"/>
        <v>0</v>
      </c>
      <c r="DS22">
        <f t="shared" si="18"/>
        <v>0</v>
      </c>
      <c r="DT22">
        <f t="shared" si="19"/>
        <v>0</v>
      </c>
      <c r="DU22">
        <f t="shared" si="20"/>
        <v>0</v>
      </c>
      <c r="DV22">
        <f t="shared" si="21"/>
        <v>0</v>
      </c>
      <c r="DW22">
        <f t="shared" si="22"/>
        <v>0</v>
      </c>
      <c r="DX22">
        <f t="shared" si="23"/>
        <v>0</v>
      </c>
      <c r="DY22">
        <f t="shared" si="24"/>
        <v>0</v>
      </c>
      <c r="DZ22">
        <f t="shared" si="25"/>
        <v>0</v>
      </c>
      <c r="EA22">
        <f t="shared" si="26"/>
        <v>0</v>
      </c>
      <c r="EB22" s="115">
        <f t="shared" si="27"/>
        <v>0</v>
      </c>
      <c r="EC22">
        <f t="shared" si="28"/>
        <v>0</v>
      </c>
      <c r="ED22">
        <f t="shared" si="29"/>
        <v>0</v>
      </c>
      <c r="EE22">
        <f t="shared" si="30"/>
        <v>0</v>
      </c>
      <c r="EF22">
        <f t="shared" si="31"/>
        <v>0</v>
      </c>
      <c r="EG22">
        <f t="shared" si="32"/>
        <v>0</v>
      </c>
      <c r="EH22">
        <f t="shared" si="33"/>
        <v>0</v>
      </c>
      <c r="EI22">
        <f t="shared" si="34"/>
        <v>0</v>
      </c>
      <c r="EJ22">
        <f t="shared" si="35"/>
        <v>0</v>
      </c>
      <c r="EK22">
        <f t="shared" si="36"/>
        <v>0</v>
      </c>
      <c r="EL22">
        <f t="shared" si="37"/>
        <v>0</v>
      </c>
      <c r="EM22" s="116">
        <f t="shared" si="38"/>
        <v>0</v>
      </c>
    </row>
    <row r="23" ht="15.75" spans="2:143">
      <c r="B23" s="27"/>
      <c r="C23" s="36">
        <v>16</v>
      </c>
      <c r="D23" s="37" t="s">
        <v>52</v>
      </c>
      <c r="E23" s="38">
        <v>1704.56</v>
      </c>
      <c r="F23" s="31">
        <v>21.04</v>
      </c>
      <c r="G23" s="32">
        <v>21.04</v>
      </c>
      <c r="H23" s="32"/>
      <c r="I23" s="32">
        <v>18</v>
      </c>
      <c r="J23" s="32">
        <v>18</v>
      </c>
      <c r="K23" s="32"/>
      <c r="L23" s="32">
        <v>14</v>
      </c>
      <c r="M23" s="32">
        <v>14</v>
      </c>
      <c r="N23" s="32"/>
      <c r="O23" s="32">
        <v>14</v>
      </c>
      <c r="P23" s="32">
        <v>14</v>
      </c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73"/>
      <c r="AJ23" s="31">
        <f t="shared" si="43"/>
        <v>67.04</v>
      </c>
      <c r="AK23" s="32">
        <f t="shared" si="43"/>
        <v>67.04</v>
      </c>
      <c r="AL23" s="32">
        <f>2.69+3.51+1.84+0.93</f>
        <v>8.97</v>
      </c>
      <c r="AM23" s="76">
        <f t="shared" si="1"/>
        <v>0</v>
      </c>
      <c r="AN23" s="31">
        <v>27.72</v>
      </c>
      <c r="AO23" s="32">
        <v>27.72</v>
      </c>
      <c r="AP23" s="32"/>
      <c r="AQ23" s="32">
        <v>0</v>
      </c>
      <c r="AR23" s="32">
        <v>0</v>
      </c>
      <c r="AS23" s="32"/>
      <c r="AT23" s="32">
        <v>0</v>
      </c>
      <c r="AU23" s="32">
        <v>0</v>
      </c>
      <c r="AV23" s="32"/>
      <c r="AW23" s="32">
        <v>0</v>
      </c>
      <c r="AX23" s="32">
        <v>0</v>
      </c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73"/>
      <c r="BR23" s="31">
        <f t="shared" si="44"/>
        <v>27.72</v>
      </c>
      <c r="BS23" s="32">
        <f t="shared" si="44"/>
        <v>27.72</v>
      </c>
      <c r="BT23" s="32">
        <f>4.23+0+0+0</f>
        <v>4.23</v>
      </c>
      <c r="BU23" s="76">
        <f t="shared" si="3"/>
        <v>0</v>
      </c>
      <c r="BV23" s="31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73"/>
      <c r="CZ23" s="31">
        <f t="shared" si="45"/>
        <v>0</v>
      </c>
      <c r="DA23" s="32">
        <f t="shared" si="45"/>
        <v>0</v>
      </c>
      <c r="DB23" s="32"/>
      <c r="DC23" s="76">
        <f t="shared" si="5"/>
        <v>0</v>
      </c>
      <c r="DG23">
        <f t="shared" si="6"/>
        <v>0</v>
      </c>
      <c r="DH23">
        <f t="shared" si="7"/>
        <v>0</v>
      </c>
      <c r="DI23">
        <f t="shared" si="8"/>
        <v>0</v>
      </c>
      <c r="DJ23">
        <f t="shared" si="9"/>
        <v>0</v>
      </c>
      <c r="DK23">
        <f t="shared" si="10"/>
        <v>0</v>
      </c>
      <c r="DL23">
        <f t="shared" si="11"/>
        <v>0</v>
      </c>
      <c r="DM23">
        <f t="shared" si="12"/>
        <v>0</v>
      </c>
      <c r="DN23">
        <f t="shared" si="13"/>
        <v>0</v>
      </c>
      <c r="DO23">
        <f t="shared" si="14"/>
        <v>0</v>
      </c>
      <c r="DP23">
        <f t="shared" si="15"/>
        <v>0</v>
      </c>
      <c r="DQ23" s="114">
        <f t="shared" si="16"/>
        <v>0</v>
      </c>
      <c r="DR23">
        <f t="shared" si="17"/>
        <v>0</v>
      </c>
      <c r="DS23">
        <f t="shared" si="18"/>
        <v>0</v>
      </c>
      <c r="DT23">
        <f t="shared" si="19"/>
        <v>0</v>
      </c>
      <c r="DU23">
        <f t="shared" si="20"/>
        <v>0</v>
      </c>
      <c r="DV23">
        <f t="shared" si="21"/>
        <v>0</v>
      </c>
      <c r="DW23">
        <f t="shared" si="22"/>
        <v>0</v>
      </c>
      <c r="DX23">
        <f t="shared" si="23"/>
        <v>0</v>
      </c>
      <c r="DY23">
        <f t="shared" si="24"/>
        <v>0</v>
      </c>
      <c r="DZ23">
        <f t="shared" si="25"/>
        <v>0</v>
      </c>
      <c r="EA23">
        <f t="shared" si="26"/>
        <v>0</v>
      </c>
      <c r="EB23" s="115">
        <f t="shared" si="27"/>
        <v>0</v>
      </c>
      <c r="EC23">
        <f t="shared" si="28"/>
        <v>0</v>
      </c>
      <c r="ED23">
        <f t="shared" si="29"/>
        <v>0</v>
      </c>
      <c r="EE23">
        <f t="shared" si="30"/>
        <v>0</v>
      </c>
      <c r="EF23">
        <f t="shared" si="31"/>
        <v>0</v>
      </c>
      <c r="EG23">
        <f t="shared" si="32"/>
        <v>0</v>
      </c>
      <c r="EH23">
        <f t="shared" si="33"/>
        <v>0</v>
      </c>
      <c r="EI23">
        <f t="shared" si="34"/>
        <v>0</v>
      </c>
      <c r="EJ23">
        <f t="shared" si="35"/>
        <v>0</v>
      </c>
      <c r="EK23">
        <f t="shared" si="36"/>
        <v>0</v>
      </c>
      <c r="EL23">
        <f t="shared" si="37"/>
        <v>0</v>
      </c>
      <c r="EM23" s="116">
        <f t="shared" si="38"/>
        <v>0</v>
      </c>
    </row>
    <row r="24" ht="15.75" spans="2:143">
      <c r="B24" s="27"/>
      <c r="C24" s="36">
        <v>17</v>
      </c>
      <c r="D24" s="37" t="s">
        <v>53</v>
      </c>
      <c r="E24" s="38">
        <v>1431.83</v>
      </c>
      <c r="F24" s="31">
        <v>5.45</v>
      </c>
      <c r="G24" s="32">
        <v>5.45</v>
      </c>
      <c r="H24" s="32"/>
      <c r="I24" s="32">
        <v>4</v>
      </c>
      <c r="J24" s="32">
        <v>4</v>
      </c>
      <c r="K24" s="32"/>
      <c r="L24" s="32">
        <v>5</v>
      </c>
      <c r="M24" s="32">
        <v>5</v>
      </c>
      <c r="N24" s="32"/>
      <c r="O24" s="32">
        <f>19.35-14.5</f>
        <v>4.85</v>
      </c>
      <c r="P24" s="32">
        <v>4.9</v>
      </c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73"/>
      <c r="AJ24" s="31">
        <f t="shared" si="43"/>
        <v>19.3</v>
      </c>
      <c r="AK24" s="32">
        <f t="shared" si="43"/>
        <v>19.35</v>
      </c>
      <c r="AL24" s="32">
        <v>6.89</v>
      </c>
      <c r="AM24" s="76">
        <f t="shared" si="1"/>
        <v>0</v>
      </c>
      <c r="AN24" s="31">
        <v>0</v>
      </c>
      <c r="AO24" s="32">
        <v>0</v>
      </c>
      <c r="AP24" s="32"/>
      <c r="AQ24" s="32">
        <v>0</v>
      </c>
      <c r="AR24" s="32">
        <v>0</v>
      </c>
      <c r="AS24" s="32"/>
      <c r="AT24" s="32">
        <v>0</v>
      </c>
      <c r="AU24" s="32">
        <v>0</v>
      </c>
      <c r="AV24" s="32"/>
      <c r="AW24" s="32">
        <v>5.97</v>
      </c>
      <c r="AX24" s="32">
        <v>5.97</v>
      </c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73"/>
      <c r="BR24" s="31">
        <f t="shared" si="44"/>
        <v>5.97</v>
      </c>
      <c r="BS24" s="32">
        <f t="shared" si="44"/>
        <v>5.97</v>
      </c>
      <c r="BT24" s="32">
        <f>5.97*0.06</f>
        <v>0.3582</v>
      </c>
      <c r="BU24" s="76">
        <f t="shared" si="3"/>
        <v>0</v>
      </c>
      <c r="BV24" s="31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73"/>
      <c r="CZ24" s="31">
        <f t="shared" si="45"/>
        <v>0</v>
      </c>
      <c r="DA24" s="32">
        <f t="shared" si="45"/>
        <v>0</v>
      </c>
      <c r="DB24" s="32"/>
      <c r="DC24" s="76">
        <f t="shared" si="5"/>
        <v>0</v>
      </c>
      <c r="DG24">
        <f t="shared" si="6"/>
        <v>0</v>
      </c>
      <c r="DH24">
        <f t="shared" si="7"/>
        <v>0</v>
      </c>
      <c r="DI24">
        <f t="shared" si="8"/>
        <v>0</v>
      </c>
      <c r="DJ24">
        <f t="shared" si="9"/>
        <v>0</v>
      </c>
      <c r="DK24">
        <f t="shared" si="10"/>
        <v>0</v>
      </c>
      <c r="DL24">
        <f t="shared" si="11"/>
        <v>0</v>
      </c>
      <c r="DM24">
        <f t="shared" si="12"/>
        <v>0</v>
      </c>
      <c r="DN24">
        <f t="shared" si="13"/>
        <v>0</v>
      </c>
      <c r="DO24">
        <f t="shared" si="14"/>
        <v>0</v>
      </c>
      <c r="DP24">
        <f t="shared" si="15"/>
        <v>0</v>
      </c>
      <c r="DQ24" s="114">
        <f t="shared" si="16"/>
        <v>0</v>
      </c>
      <c r="DR24">
        <f t="shared" si="17"/>
        <v>0</v>
      </c>
      <c r="DS24">
        <f t="shared" si="18"/>
        <v>0</v>
      </c>
      <c r="DT24">
        <f t="shared" si="19"/>
        <v>0</v>
      </c>
      <c r="DU24">
        <f t="shared" si="20"/>
        <v>0</v>
      </c>
      <c r="DV24">
        <f t="shared" si="21"/>
        <v>0</v>
      </c>
      <c r="DW24">
        <f t="shared" si="22"/>
        <v>0</v>
      </c>
      <c r="DX24">
        <f t="shared" si="23"/>
        <v>0</v>
      </c>
      <c r="DY24">
        <f t="shared" si="24"/>
        <v>0</v>
      </c>
      <c r="DZ24">
        <f t="shared" si="25"/>
        <v>0</v>
      </c>
      <c r="EA24">
        <f t="shared" si="26"/>
        <v>0</v>
      </c>
      <c r="EB24" s="115">
        <f t="shared" si="27"/>
        <v>0</v>
      </c>
      <c r="EC24">
        <f t="shared" si="28"/>
        <v>0</v>
      </c>
      <c r="ED24">
        <f t="shared" si="29"/>
        <v>0</v>
      </c>
      <c r="EE24">
        <f t="shared" si="30"/>
        <v>0</v>
      </c>
      <c r="EF24">
        <f t="shared" si="31"/>
        <v>0</v>
      </c>
      <c r="EG24">
        <f t="shared" si="32"/>
        <v>0</v>
      </c>
      <c r="EH24">
        <f t="shared" si="33"/>
        <v>0</v>
      </c>
      <c r="EI24">
        <f t="shared" si="34"/>
        <v>0</v>
      </c>
      <c r="EJ24">
        <f t="shared" si="35"/>
        <v>0</v>
      </c>
      <c r="EK24">
        <f t="shared" si="36"/>
        <v>0</v>
      </c>
      <c r="EL24">
        <f t="shared" si="37"/>
        <v>0</v>
      </c>
      <c r="EM24" s="116">
        <f t="shared" si="38"/>
        <v>0</v>
      </c>
    </row>
    <row r="25" ht="16.5" spans="2:143">
      <c r="B25" s="39"/>
      <c r="C25" s="40">
        <v>18</v>
      </c>
      <c r="D25" s="41" t="s">
        <v>54</v>
      </c>
      <c r="E25" s="42">
        <v>963.15</v>
      </c>
      <c r="F25" s="43">
        <v>15</v>
      </c>
      <c r="G25" s="44">
        <v>15</v>
      </c>
      <c r="H25" s="44"/>
      <c r="I25" s="44">
        <v>20</v>
      </c>
      <c r="J25" s="44">
        <v>20</v>
      </c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77"/>
      <c r="AJ25" s="43">
        <f t="shared" si="43"/>
        <v>35</v>
      </c>
      <c r="AK25" s="44">
        <f t="shared" si="43"/>
        <v>35</v>
      </c>
      <c r="AL25" s="44">
        <f>0.55+1.17</f>
        <v>1.72</v>
      </c>
      <c r="AM25" s="78">
        <f t="shared" si="1"/>
        <v>0</v>
      </c>
      <c r="AN25" s="43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77"/>
      <c r="BR25" s="43">
        <f t="shared" si="44"/>
        <v>0</v>
      </c>
      <c r="BS25" s="44">
        <f t="shared" si="44"/>
        <v>0</v>
      </c>
      <c r="BT25" s="44"/>
      <c r="BU25" s="78">
        <f t="shared" si="3"/>
        <v>0</v>
      </c>
      <c r="BV25" s="43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77"/>
      <c r="CZ25" s="43">
        <f t="shared" si="45"/>
        <v>0</v>
      </c>
      <c r="DA25" s="44">
        <f t="shared" si="45"/>
        <v>0</v>
      </c>
      <c r="DB25" s="44"/>
      <c r="DC25" s="78">
        <f t="shared" si="5"/>
        <v>0</v>
      </c>
      <c r="DG25">
        <f t="shared" si="6"/>
        <v>0</v>
      </c>
      <c r="DH25">
        <f t="shared" si="7"/>
        <v>0</v>
      </c>
      <c r="DI25">
        <f t="shared" si="8"/>
        <v>0</v>
      </c>
      <c r="DJ25">
        <f t="shared" si="9"/>
        <v>0</v>
      </c>
      <c r="DK25">
        <f t="shared" si="10"/>
        <v>0</v>
      </c>
      <c r="DL25">
        <f t="shared" si="11"/>
        <v>0</v>
      </c>
      <c r="DM25">
        <f t="shared" si="12"/>
        <v>0</v>
      </c>
      <c r="DN25">
        <f t="shared" si="13"/>
        <v>0</v>
      </c>
      <c r="DO25">
        <f t="shared" si="14"/>
        <v>0</v>
      </c>
      <c r="DP25">
        <f t="shared" si="15"/>
        <v>0</v>
      </c>
      <c r="DQ25" s="114">
        <f t="shared" si="16"/>
        <v>0</v>
      </c>
      <c r="DR25">
        <f t="shared" si="17"/>
        <v>0</v>
      </c>
      <c r="DS25">
        <f t="shared" si="18"/>
        <v>0</v>
      </c>
      <c r="DT25">
        <f t="shared" si="19"/>
        <v>0</v>
      </c>
      <c r="DU25">
        <f t="shared" si="20"/>
        <v>0</v>
      </c>
      <c r="DV25">
        <f t="shared" si="21"/>
        <v>0</v>
      </c>
      <c r="DW25">
        <f t="shared" si="22"/>
        <v>0</v>
      </c>
      <c r="DX25">
        <f t="shared" si="23"/>
        <v>0</v>
      </c>
      <c r="DY25">
        <f t="shared" si="24"/>
        <v>0</v>
      </c>
      <c r="DZ25">
        <f t="shared" si="25"/>
        <v>0</v>
      </c>
      <c r="EA25">
        <f t="shared" si="26"/>
        <v>0</v>
      </c>
      <c r="EB25" s="115">
        <f t="shared" si="27"/>
        <v>0</v>
      </c>
      <c r="EC25">
        <f t="shared" si="28"/>
        <v>0</v>
      </c>
      <c r="ED25">
        <f t="shared" si="29"/>
        <v>0</v>
      </c>
      <c r="EE25">
        <f t="shared" si="30"/>
        <v>0</v>
      </c>
      <c r="EF25">
        <f t="shared" si="31"/>
        <v>0</v>
      </c>
      <c r="EG25">
        <f t="shared" si="32"/>
        <v>0</v>
      </c>
      <c r="EH25">
        <f t="shared" si="33"/>
        <v>0</v>
      </c>
      <c r="EI25">
        <f t="shared" si="34"/>
        <v>0</v>
      </c>
      <c r="EJ25">
        <f t="shared" si="35"/>
        <v>0</v>
      </c>
      <c r="EK25">
        <f t="shared" si="36"/>
        <v>0</v>
      </c>
      <c r="EL25">
        <f t="shared" si="37"/>
        <v>0</v>
      </c>
      <c r="EM25" s="116">
        <f t="shared" si="38"/>
        <v>0</v>
      </c>
    </row>
    <row r="26" ht="16.5" spans="2:143">
      <c r="B26" s="45"/>
      <c r="C26" s="46"/>
      <c r="D26" s="47" t="s">
        <v>43</v>
      </c>
      <c r="E26" s="48">
        <f>SUM(E17:E25)</f>
        <v>28411.54</v>
      </c>
      <c r="F26" s="49">
        <f>SUM(F17:F25)</f>
        <v>41.49</v>
      </c>
      <c r="G26" s="50">
        <f t="shared" ref="G26:AL26" si="46">SUM(G17:G25)</f>
        <v>41.49</v>
      </c>
      <c r="H26" s="50">
        <f t="shared" si="46"/>
        <v>0</v>
      </c>
      <c r="I26" s="50">
        <f t="shared" si="46"/>
        <v>42</v>
      </c>
      <c r="J26" s="50">
        <f t="shared" si="46"/>
        <v>42</v>
      </c>
      <c r="K26" s="50">
        <f t="shared" si="46"/>
        <v>0</v>
      </c>
      <c r="L26" s="50">
        <f t="shared" si="46"/>
        <v>19</v>
      </c>
      <c r="M26" s="50">
        <f t="shared" si="46"/>
        <v>19</v>
      </c>
      <c r="N26" s="50">
        <f t="shared" si="46"/>
        <v>0</v>
      </c>
      <c r="O26" s="50">
        <f t="shared" si="46"/>
        <v>18.85</v>
      </c>
      <c r="P26" s="50">
        <f t="shared" si="46"/>
        <v>18.9</v>
      </c>
      <c r="Q26" s="50">
        <f t="shared" si="46"/>
        <v>0</v>
      </c>
      <c r="R26" s="50">
        <f t="shared" si="46"/>
        <v>0</v>
      </c>
      <c r="S26" s="50">
        <f t="shared" si="46"/>
        <v>0</v>
      </c>
      <c r="T26" s="50">
        <f t="shared" si="46"/>
        <v>0</v>
      </c>
      <c r="U26" s="50">
        <f t="shared" si="46"/>
        <v>0</v>
      </c>
      <c r="V26" s="50">
        <f t="shared" si="46"/>
        <v>0</v>
      </c>
      <c r="W26" s="50">
        <f t="shared" si="46"/>
        <v>0</v>
      </c>
      <c r="X26" s="50">
        <f t="shared" si="46"/>
        <v>0</v>
      </c>
      <c r="Y26" s="50">
        <f t="shared" si="46"/>
        <v>0</v>
      </c>
      <c r="Z26" s="50">
        <f t="shared" si="46"/>
        <v>0</v>
      </c>
      <c r="AA26" s="50">
        <f t="shared" si="46"/>
        <v>0</v>
      </c>
      <c r="AB26" s="50">
        <f t="shared" si="46"/>
        <v>0</v>
      </c>
      <c r="AC26" s="50">
        <f t="shared" si="46"/>
        <v>0</v>
      </c>
      <c r="AD26" s="50">
        <f t="shared" si="46"/>
        <v>0</v>
      </c>
      <c r="AE26" s="50">
        <f t="shared" si="46"/>
        <v>0</v>
      </c>
      <c r="AF26" s="50">
        <f t="shared" si="46"/>
        <v>0</v>
      </c>
      <c r="AG26" s="50">
        <f t="shared" si="46"/>
        <v>0</v>
      </c>
      <c r="AH26" s="50">
        <f t="shared" si="46"/>
        <v>0</v>
      </c>
      <c r="AI26" s="79">
        <f t="shared" si="46"/>
        <v>0</v>
      </c>
      <c r="AJ26" s="49">
        <f t="shared" si="46"/>
        <v>121.34</v>
      </c>
      <c r="AK26" s="50">
        <f t="shared" si="46"/>
        <v>121.39</v>
      </c>
      <c r="AL26" s="50">
        <f t="shared" si="46"/>
        <v>17.58</v>
      </c>
      <c r="AM26" s="80">
        <f t="shared" si="1"/>
        <v>0</v>
      </c>
      <c r="AN26" s="49">
        <f>SUM(AN17:AN25)</f>
        <v>27.72</v>
      </c>
      <c r="AO26" s="50">
        <f t="shared" ref="AO26:BT26" si="47">SUM(AO17:AO25)</f>
        <v>27.72</v>
      </c>
      <c r="AP26" s="50">
        <f t="shared" si="47"/>
        <v>0</v>
      </c>
      <c r="AQ26" s="50">
        <f t="shared" si="47"/>
        <v>0</v>
      </c>
      <c r="AR26" s="50">
        <f t="shared" si="47"/>
        <v>0</v>
      </c>
      <c r="AS26" s="50">
        <f t="shared" si="47"/>
        <v>0</v>
      </c>
      <c r="AT26" s="50">
        <f t="shared" si="47"/>
        <v>0</v>
      </c>
      <c r="AU26" s="50">
        <f t="shared" si="47"/>
        <v>0</v>
      </c>
      <c r="AV26" s="50">
        <f t="shared" si="47"/>
        <v>0</v>
      </c>
      <c r="AW26" s="50">
        <f t="shared" si="47"/>
        <v>5.97</v>
      </c>
      <c r="AX26" s="50">
        <f t="shared" si="47"/>
        <v>5.97</v>
      </c>
      <c r="AY26" s="50">
        <f t="shared" si="47"/>
        <v>0</v>
      </c>
      <c r="AZ26" s="50">
        <f t="shared" si="47"/>
        <v>0</v>
      </c>
      <c r="BA26" s="50">
        <f t="shared" si="47"/>
        <v>0</v>
      </c>
      <c r="BB26" s="50">
        <f t="shared" si="47"/>
        <v>0</v>
      </c>
      <c r="BC26" s="50">
        <f t="shared" si="47"/>
        <v>0</v>
      </c>
      <c r="BD26" s="50">
        <f t="shared" si="47"/>
        <v>0</v>
      </c>
      <c r="BE26" s="50">
        <f t="shared" si="47"/>
        <v>0</v>
      </c>
      <c r="BF26" s="50">
        <f t="shared" si="47"/>
        <v>0</v>
      </c>
      <c r="BG26" s="50">
        <f t="shared" si="47"/>
        <v>0</v>
      </c>
      <c r="BH26" s="50">
        <f t="shared" si="47"/>
        <v>0</v>
      </c>
      <c r="BI26" s="50">
        <f t="shared" si="47"/>
        <v>0</v>
      </c>
      <c r="BJ26" s="50">
        <f t="shared" si="47"/>
        <v>0</v>
      </c>
      <c r="BK26" s="50">
        <f t="shared" si="47"/>
        <v>0</v>
      </c>
      <c r="BL26" s="50">
        <f t="shared" si="47"/>
        <v>0</v>
      </c>
      <c r="BM26" s="50">
        <f t="shared" si="47"/>
        <v>0</v>
      </c>
      <c r="BN26" s="50">
        <f t="shared" si="47"/>
        <v>0</v>
      </c>
      <c r="BO26" s="50">
        <f t="shared" si="47"/>
        <v>0</v>
      </c>
      <c r="BP26" s="50">
        <f t="shared" si="47"/>
        <v>0</v>
      </c>
      <c r="BQ26" s="79">
        <f t="shared" si="47"/>
        <v>0</v>
      </c>
      <c r="BR26" s="49">
        <f t="shared" si="47"/>
        <v>33.69</v>
      </c>
      <c r="BS26" s="50">
        <f t="shared" si="47"/>
        <v>33.69</v>
      </c>
      <c r="BT26" s="50">
        <f t="shared" si="47"/>
        <v>4.5882</v>
      </c>
      <c r="BU26" s="80">
        <f t="shared" si="3"/>
        <v>0</v>
      </c>
      <c r="BV26" s="49">
        <f>SUM(BV17:BV25)</f>
        <v>0</v>
      </c>
      <c r="BW26" s="50">
        <f t="shared" ref="BW26:EH26" si="48">SUM(BW17:BW25)</f>
        <v>0</v>
      </c>
      <c r="BX26" s="50">
        <f t="shared" si="48"/>
        <v>0</v>
      </c>
      <c r="BY26" s="50">
        <f t="shared" si="48"/>
        <v>0</v>
      </c>
      <c r="BZ26" s="50">
        <f t="shared" si="48"/>
        <v>0</v>
      </c>
      <c r="CA26" s="50">
        <f t="shared" si="48"/>
        <v>0</v>
      </c>
      <c r="CB26" s="50">
        <f t="shared" si="48"/>
        <v>0</v>
      </c>
      <c r="CC26" s="50">
        <f t="shared" si="48"/>
        <v>0</v>
      </c>
      <c r="CD26" s="50">
        <f t="shared" si="48"/>
        <v>0</v>
      </c>
      <c r="CE26" s="50">
        <f t="shared" si="48"/>
        <v>0</v>
      </c>
      <c r="CF26" s="50">
        <f t="shared" si="48"/>
        <v>0</v>
      </c>
      <c r="CG26" s="50">
        <f t="shared" si="48"/>
        <v>0</v>
      </c>
      <c r="CH26" s="50">
        <f t="shared" si="48"/>
        <v>0</v>
      </c>
      <c r="CI26" s="50">
        <f t="shared" si="48"/>
        <v>0</v>
      </c>
      <c r="CJ26" s="50">
        <f t="shared" si="48"/>
        <v>0</v>
      </c>
      <c r="CK26" s="50">
        <f t="shared" si="48"/>
        <v>0</v>
      </c>
      <c r="CL26" s="50">
        <f t="shared" si="48"/>
        <v>0</v>
      </c>
      <c r="CM26" s="50">
        <f t="shared" si="48"/>
        <v>0</v>
      </c>
      <c r="CN26" s="50">
        <f t="shared" si="48"/>
        <v>0</v>
      </c>
      <c r="CO26" s="50">
        <f t="shared" si="48"/>
        <v>0</v>
      </c>
      <c r="CP26" s="50">
        <f t="shared" si="48"/>
        <v>0</v>
      </c>
      <c r="CQ26" s="50">
        <f t="shared" si="48"/>
        <v>0</v>
      </c>
      <c r="CR26" s="50">
        <f t="shared" si="48"/>
        <v>0</v>
      </c>
      <c r="CS26" s="50">
        <f t="shared" si="48"/>
        <v>0</v>
      </c>
      <c r="CT26" s="50">
        <f t="shared" si="48"/>
        <v>0</v>
      </c>
      <c r="CU26" s="50">
        <f t="shared" si="48"/>
        <v>0</v>
      </c>
      <c r="CV26" s="50">
        <f t="shared" si="48"/>
        <v>0</v>
      </c>
      <c r="CW26" s="50">
        <f t="shared" si="48"/>
        <v>0</v>
      </c>
      <c r="CX26" s="50">
        <f t="shared" si="48"/>
        <v>0</v>
      </c>
      <c r="CY26" s="79">
        <f t="shared" si="48"/>
        <v>0</v>
      </c>
      <c r="CZ26" s="49">
        <f t="shared" si="48"/>
        <v>0</v>
      </c>
      <c r="DA26" s="50">
        <f t="shared" si="48"/>
        <v>0</v>
      </c>
      <c r="DB26" s="50">
        <f t="shared" si="48"/>
        <v>0</v>
      </c>
      <c r="DC26" s="80">
        <f t="shared" si="5"/>
        <v>0</v>
      </c>
      <c r="DG26">
        <f t="shared" si="48"/>
        <v>0</v>
      </c>
      <c r="DH26">
        <f t="shared" si="48"/>
        <v>0</v>
      </c>
      <c r="DI26">
        <f t="shared" si="48"/>
        <v>0</v>
      </c>
      <c r="DJ26">
        <f t="shared" si="48"/>
        <v>0</v>
      </c>
      <c r="DK26">
        <f t="shared" si="48"/>
        <v>0</v>
      </c>
      <c r="DL26">
        <f t="shared" si="48"/>
        <v>0</v>
      </c>
      <c r="DM26">
        <f t="shared" si="48"/>
        <v>0</v>
      </c>
      <c r="DN26">
        <f t="shared" si="48"/>
        <v>0</v>
      </c>
      <c r="DO26">
        <f t="shared" si="48"/>
        <v>0</v>
      </c>
      <c r="DP26">
        <f t="shared" si="48"/>
        <v>0</v>
      </c>
      <c r="DQ26" s="114">
        <f t="shared" si="48"/>
        <v>0</v>
      </c>
      <c r="DR26">
        <f t="shared" si="48"/>
        <v>0</v>
      </c>
      <c r="DS26">
        <f t="shared" si="48"/>
        <v>0</v>
      </c>
      <c r="DT26">
        <f t="shared" si="48"/>
        <v>0</v>
      </c>
      <c r="DU26">
        <f t="shared" si="48"/>
        <v>0</v>
      </c>
      <c r="DV26">
        <f t="shared" si="48"/>
        <v>0</v>
      </c>
      <c r="DW26">
        <f t="shared" si="48"/>
        <v>0</v>
      </c>
      <c r="DX26">
        <f t="shared" si="48"/>
        <v>0</v>
      </c>
      <c r="DY26">
        <f t="shared" si="48"/>
        <v>0</v>
      </c>
      <c r="DZ26">
        <f t="shared" si="48"/>
        <v>0</v>
      </c>
      <c r="EA26">
        <f t="shared" si="48"/>
        <v>0</v>
      </c>
      <c r="EB26" s="115">
        <f t="shared" si="48"/>
        <v>0</v>
      </c>
      <c r="EC26">
        <f t="shared" si="48"/>
        <v>0</v>
      </c>
      <c r="ED26">
        <f t="shared" si="48"/>
        <v>0</v>
      </c>
      <c r="EE26">
        <f t="shared" si="48"/>
        <v>0</v>
      </c>
      <c r="EF26">
        <f t="shared" si="48"/>
        <v>0</v>
      </c>
      <c r="EG26">
        <f t="shared" si="48"/>
        <v>0</v>
      </c>
      <c r="EH26">
        <f t="shared" si="48"/>
        <v>0</v>
      </c>
      <c r="EI26">
        <f t="shared" ref="EI26:EM26" si="49">SUM(EI17:EI25)</f>
        <v>0</v>
      </c>
      <c r="EJ26">
        <f t="shared" si="49"/>
        <v>0</v>
      </c>
      <c r="EK26">
        <f t="shared" si="49"/>
        <v>0</v>
      </c>
      <c r="EL26">
        <f t="shared" si="49"/>
        <v>0</v>
      </c>
      <c r="EM26" s="116">
        <f t="shared" si="49"/>
        <v>0</v>
      </c>
    </row>
    <row r="27" ht="15.75" spans="2:143">
      <c r="B27" s="21" t="s">
        <v>55</v>
      </c>
      <c r="C27" s="22">
        <v>19</v>
      </c>
      <c r="D27" s="23" t="s">
        <v>56</v>
      </c>
      <c r="E27" s="24">
        <v>6156</v>
      </c>
      <c r="F27" s="25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71"/>
      <c r="AJ27" s="25">
        <f t="shared" ref="AJ27:AK34" si="50">F27+I27+L27+O27+R27+U27+X27+AA27+AD27+AG27</f>
        <v>0</v>
      </c>
      <c r="AK27" s="26">
        <f t="shared" si="50"/>
        <v>0</v>
      </c>
      <c r="AL27" s="26"/>
      <c r="AM27" s="72">
        <f t="shared" si="1"/>
        <v>0</v>
      </c>
      <c r="AN27" s="25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71"/>
      <c r="BR27" s="25">
        <f t="shared" ref="BR27:BS34" si="51">AN27+AQ27+AT27+AW27+AZ27+BC27+BF27+BI27+BL27+BO27</f>
        <v>0</v>
      </c>
      <c r="BS27" s="26">
        <f t="shared" si="51"/>
        <v>0</v>
      </c>
      <c r="BT27" s="26"/>
      <c r="BU27" s="72">
        <f t="shared" si="3"/>
        <v>0</v>
      </c>
      <c r="BV27" s="25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71"/>
      <c r="CZ27" s="25">
        <f t="shared" ref="CZ27:DA34" si="52">BV27+BY27+CB27+CE27+CH27+CK27+CN27+CQ27+CT27+CW27</f>
        <v>0</v>
      </c>
      <c r="DA27" s="26">
        <f t="shared" si="52"/>
        <v>0</v>
      </c>
      <c r="DB27" s="26"/>
      <c r="DC27" s="72">
        <f t="shared" si="5"/>
        <v>0</v>
      </c>
      <c r="DG27">
        <f t="shared" si="6"/>
        <v>0</v>
      </c>
      <c r="DH27">
        <f t="shared" si="7"/>
        <v>0</v>
      </c>
      <c r="DI27">
        <f t="shared" si="8"/>
        <v>0</v>
      </c>
      <c r="DJ27">
        <f t="shared" si="9"/>
        <v>0</v>
      </c>
      <c r="DK27">
        <f t="shared" si="10"/>
        <v>0</v>
      </c>
      <c r="DL27">
        <f t="shared" si="11"/>
        <v>0</v>
      </c>
      <c r="DM27">
        <f t="shared" si="12"/>
        <v>0</v>
      </c>
      <c r="DN27">
        <f t="shared" si="13"/>
        <v>0</v>
      </c>
      <c r="DO27">
        <f t="shared" si="14"/>
        <v>0</v>
      </c>
      <c r="DP27">
        <f t="shared" si="15"/>
        <v>0</v>
      </c>
      <c r="DQ27" s="114">
        <f t="shared" si="16"/>
        <v>0</v>
      </c>
      <c r="DR27">
        <f t="shared" si="17"/>
        <v>0</v>
      </c>
      <c r="DS27">
        <f t="shared" si="18"/>
        <v>0</v>
      </c>
      <c r="DT27">
        <f t="shared" si="19"/>
        <v>0</v>
      </c>
      <c r="DU27">
        <f t="shared" si="20"/>
        <v>0</v>
      </c>
      <c r="DV27">
        <f t="shared" si="21"/>
        <v>0</v>
      </c>
      <c r="DW27">
        <f t="shared" si="22"/>
        <v>0</v>
      </c>
      <c r="DX27">
        <f t="shared" si="23"/>
        <v>0</v>
      </c>
      <c r="DY27">
        <f t="shared" si="24"/>
        <v>0</v>
      </c>
      <c r="DZ27">
        <f t="shared" si="25"/>
        <v>0</v>
      </c>
      <c r="EA27">
        <f t="shared" si="26"/>
        <v>0</v>
      </c>
      <c r="EB27" s="115">
        <f t="shared" si="27"/>
        <v>0</v>
      </c>
      <c r="EC27">
        <f t="shared" si="28"/>
        <v>0</v>
      </c>
      <c r="ED27">
        <f t="shared" si="29"/>
        <v>0</v>
      </c>
      <c r="EE27">
        <f t="shared" si="30"/>
        <v>0</v>
      </c>
      <c r="EF27">
        <f t="shared" si="31"/>
        <v>0</v>
      </c>
      <c r="EG27">
        <f t="shared" si="32"/>
        <v>0</v>
      </c>
      <c r="EH27">
        <f t="shared" si="33"/>
        <v>0</v>
      </c>
      <c r="EI27">
        <f t="shared" si="34"/>
        <v>0</v>
      </c>
      <c r="EJ27">
        <f t="shared" si="35"/>
        <v>0</v>
      </c>
      <c r="EK27">
        <f t="shared" si="36"/>
        <v>0</v>
      </c>
      <c r="EL27">
        <f t="shared" si="37"/>
        <v>0</v>
      </c>
      <c r="EM27" s="116">
        <f t="shared" si="38"/>
        <v>0</v>
      </c>
    </row>
    <row r="28" ht="15.75" spans="2:143">
      <c r="B28" s="27"/>
      <c r="C28" s="28">
        <v>20</v>
      </c>
      <c r="D28" s="29" t="s">
        <v>59</v>
      </c>
      <c r="E28" s="30">
        <v>3621</v>
      </c>
      <c r="F28" s="31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73"/>
      <c r="AJ28" s="31">
        <f t="shared" si="50"/>
        <v>0</v>
      </c>
      <c r="AK28" s="32">
        <f t="shared" si="50"/>
        <v>0</v>
      </c>
      <c r="AL28" s="32"/>
      <c r="AM28" s="76">
        <f t="shared" si="1"/>
        <v>0</v>
      </c>
      <c r="AN28" s="31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73"/>
      <c r="BR28" s="31">
        <f t="shared" si="51"/>
        <v>0</v>
      </c>
      <c r="BS28" s="32">
        <f t="shared" si="51"/>
        <v>0</v>
      </c>
      <c r="BT28" s="32"/>
      <c r="BU28" s="76">
        <f t="shared" si="3"/>
        <v>0</v>
      </c>
      <c r="BV28" s="31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73"/>
      <c r="CZ28" s="31">
        <f t="shared" si="52"/>
        <v>0</v>
      </c>
      <c r="DA28" s="32">
        <f t="shared" si="52"/>
        <v>0</v>
      </c>
      <c r="DB28" s="32"/>
      <c r="DC28" s="76">
        <f t="shared" si="5"/>
        <v>0</v>
      </c>
      <c r="DG28">
        <f t="shared" si="6"/>
        <v>0</v>
      </c>
      <c r="DH28">
        <f t="shared" si="7"/>
        <v>0</v>
      </c>
      <c r="DI28">
        <f t="shared" si="8"/>
        <v>0</v>
      </c>
      <c r="DJ28">
        <f t="shared" si="9"/>
        <v>0</v>
      </c>
      <c r="DK28">
        <f t="shared" si="10"/>
        <v>0</v>
      </c>
      <c r="DL28">
        <f t="shared" si="11"/>
        <v>0</v>
      </c>
      <c r="DM28">
        <f t="shared" si="12"/>
        <v>0</v>
      </c>
      <c r="DN28">
        <f t="shared" si="13"/>
        <v>0</v>
      </c>
      <c r="DO28">
        <f t="shared" si="14"/>
        <v>0</v>
      </c>
      <c r="DP28">
        <f t="shared" si="15"/>
        <v>0</v>
      </c>
      <c r="DQ28" s="114">
        <f t="shared" si="16"/>
        <v>0</v>
      </c>
      <c r="DR28">
        <f t="shared" si="17"/>
        <v>0</v>
      </c>
      <c r="DS28">
        <f t="shared" si="18"/>
        <v>0</v>
      </c>
      <c r="DT28">
        <f t="shared" si="19"/>
        <v>0</v>
      </c>
      <c r="DU28">
        <f t="shared" si="20"/>
        <v>0</v>
      </c>
      <c r="DV28">
        <f t="shared" si="21"/>
        <v>0</v>
      </c>
      <c r="DW28">
        <f t="shared" si="22"/>
        <v>0</v>
      </c>
      <c r="DX28">
        <f t="shared" si="23"/>
        <v>0</v>
      </c>
      <c r="DY28">
        <f t="shared" si="24"/>
        <v>0</v>
      </c>
      <c r="DZ28">
        <f t="shared" si="25"/>
        <v>0</v>
      </c>
      <c r="EA28">
        <f t="shared" si="26"/>
        <v>0</v>
      </c>
      <c r="EB28" s="115">
        <f t="shared" si="27"/>
        <v>0</v>
      </c>
      <c r="EC28">
        <f t="shared" si="28"/>
        <v>0</v>
      </c>
      <c r="ED28">
        <f t="shared" si="29"/>
        <v>0</v>
      </c>
      <c r="EE28">
        <f t="shared" si="30"/>
        <v>0</v>
      </c>
      <c r="EF28">
        <f t="shared" si="31"/>
        <v>0</v>
      </c>
      <c r="EG28">
        <f t="shared" si="32"/>
        <v>0</v>
      </c>
      <c r="EH28">
        <f t="shared" si="33"/>
        <v>0</v>
      </c>
      <c r="EI28">
        <f t="shared" si="34"/>
        <v>0</v>
      </c>
      <c r="EJ28">
        <f t="shared" si="35"/>
        <v>0</v>
      </c>
      <c r="EK28">
        <f t="shared" si="36"/>
        <v>0</v>
      </c>
      <c r="EL28">
        <f t="shared" si="37"/>
        <v>0</v>
      </c>
      <c r="EM28" s="116">
        <f t="shared" si="38"/>
        <v>0</v>
      </c>
    </row>
    <row r="29" ht="15.75" spans="2:143">
      <c r="B29" s="27"/>
      <c r="C29" s="33">
        <v>21</v>
      </c>
      <c r="D29" s="34" t="s">
        <v>61</v>
      </c>
      <c r="E29" s="35">
        <v>5972</v>
      </c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73"/>
      <c r="AJ29" s="31">
        <f t="shared" si="50"/>
        <v>0</v>
      </c>
      <c r="AK29" s="32">
        <f t="shared" si="50"/>
        <v>0</v>
      </c>
      <c r="AL29" s="32"/>
      <c r="AM29" s="76">
        <f t="shared" si="1"/>
        <v>0</v>
      </c>
      <c r="AN29" s="31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73"/>
      <c r="BR29" s="31">
        <f t="shared" si="51"/>
        <v>0</v>
      </c>
      <c r="BS29" s="32">
        <f t="shared" si="51"/>
        <v>0</v>
      </c>
      <c r="BT29" s="32"/>
      <c r="BU29" s="76">
        <f t="shared" si="3"/>
        <v>0</v>
      </c>
      <c r="BV29" s="31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73"/>
      <c r="CZ29" s="31">
        <f t="shared" si="52"/>
        <v>0</v>
      </c>
      <c r="DA29" s="32">
        <f t="shared" si="52"/>
        <v>0</v>
      </c>
      <c r="DB29" s="32"/>
      <c r="DC29" s="76">
        <f t="shared" si="5"/>
        <v>0</v>
      </c>
      <c r="DG29">
        <f t="shared" si="6"/>
        <v>0</v>
      </c>
      <c r="DH29">
        <f t="shared" si="7"/>
        <v>0</v>
      </c>
      <c r="DI29">
        <f t="shared" si="8"/>
        <v>0</v>
      </c>
      <c r="DJ29">
        <f t="shared" si="9"/>
        <v>0</v>
      </c>
      <c r="DK29">
        <f t="shared" si="10"/>
        <v>0</v>
      </c>
      <c r="DL29">
        <f t="shared" si="11"/>
        <v>0</v>
      </c>
      <c r="DM29">
        <f t="shared" si="12"/>
        <v>0</v>
      </c>
      <c r="DN29">
        <f t="shared" si="13"/>
        <v>0</v>
      </c>
      <c r="DO29">
        <f t="shared" si="14"/>
        <v>0</v>
      </c>
      <c r="DP29">
        <f t="shared" si="15"/>
        <v>0</v>
      </c>
      <c r="DQ29" s="114">
        <f t="shared" si="16"/>
        <v>0</v>
      </c>
      <c r="DR29">
        <f t="shared" si="17"/>
        <v>0</v>
      </c>
      <c r="DS29">
        <f t="shared" si="18"/>
        <v>0</v>
      </c>
      <c r="DT29">
        <f t="shared" si="19"/>
        <v>0</v>
      </c>
      <c r="DU29">
        <f t="shared" si="20"/>
        <v>0</v>
      </c>
      <c r="DV29">
        <f t="shared" si="21"/>
        <v>0</v>
      </c>
      <c r="DW29">
        <f t="shared" si="22"/>
        <v>0</v>
      </c>
      <c r="DX29">
        <f t="shared" si="23"/>
        <v>0</v>
      </c>
      <c r="DY29">
        <f t="shared" si="24"/>
        <v>0</v>
      </c>
      <c r="DZ29">
        <f t="shared" si="25"/>
        <v>0</v>
      </c>
      <c r="EA29">
        <f t="shared" si="26"/>
        <v>0</v>
      </c>
      <c r="EB29" s="115">
        <f t="shared" si="27"/>
        <v>0</v>
      </c>
      <c r="EC29">
        <f t="shared" si="28"/>
        <v>0</v>
      </c>
      <c r="ED29">
        <f t="shared" si="29"/>
        <v>0</v>
      </c>
      <c r="EE29">
        <f t="shared" si="30"/>
        <v>0</v>
      </c>
      <c r="EF29">
        <f t="shared" si="31"/>
        <v>0</v>
      </c>
      <c r="EG29">
        <f t="shared" si="32"/>
        <v>0</v>
      </c>
      <c r="EH29">
        <f t="shared" si="33"/>
        <v>0</v>
      </c>
      <c r="EI29">
        <f t="shared" si="34"/>
        <v>0</v>
      </c>
      <c r="EJ29">
        <f t="shared" si="35"/>
        <v>0</v>
      </c>
      <c r="EK29">
        <f t="shared" si="36"/>
        <v>0</v>
      </c>
      <c r="EL29">
        <f t="shared" si="37"/>
        <v>0</v>
      </c>
      <c r="EM29" s="116">
        <f t="shared" si="38"/>
        <v>0</v>
      </c>
    </row>
    <row r="30" ht="15.75" spans="2:143">
      <c r="B30" s="27"/>
      <c r="C30" s="36">
        <v>22</v>
      </c>
      <c r="D30" s="37" t="s">
        <v>63</v>
      </c>
      <c r="E30" s="38">
        <v>3937</v>
      </c>
      <c r="F30" s="31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73"/>
      <c r="AJ30" s="31">
        <f t="shared" si="50"/>
        <v>0</v>
      </c>
      <c r="AK30" s="32">
        <f t="shared" si="50"/>
        <v>0</v>
      </c>
      <c r="AL30" s="32"/>
      <c r="AM30" s="76">
        <f t="shared" si="1"/>
        <v>0</v>
      </c>
      <c r="AN30" s="31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73"/>
      <c r="BR30" s="31">
        <f t="shared" si="51"/>
        <v>0</v>
      </c>
      <c r="BS30" s="32">
        <f t="shared" si="51"/>
        <v>0</v>
      </c>
      <c r="BT30" s="32"/>
      <c r="BU30" s="76">
        <f t="shared" si="3"/>
        <v>0</v>
      </c>
      <c r="BV30" s="31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73"/>
      <c r="CZ30" s="31">
        <f t="shared" si="52"/>
        <v>0</v>
      </c>
      <c r="DA30" s="32">
        <f t="shared" si="52"/>
        <v>0</v>
      </c>
      <c r="DB30" s="32"/>
      <c r="DC30" s="76">
        <f t="shared" si="5"/>
        <v>0</v>
      </c>
      <c r="DG30">
        <f t="shared" si="6"/>
        <v>0</v>
      </c>
      <c r="DH30">
        <f t="shared" si="7"/>
        <v>0</v>
      </c>
      <c r="DI30">
        <f t="shared" si="8"/>
        <v>0</v>
      </c>
      <c r="DJ30">
        <f t="shared" si="9"/>
        <v>0</v>
      </c>
      <c r="DK30">
        <f t="shared" si="10"/>
        <v>0</v>
      </c>
      <c r="DL30">
        <f t="shared" si="11"/>
        <v>0</v>
      </c>
      <c r="DM30">
        <f t="shared" si="12"/>
        <v>0</v>
      </c>
      <c r="DN30">
        <f t="shared" si="13"/>
        <v>0</v>
      </c>
      <c r="DO30">
        <f t="shared" si="14"/>
        <v>0</v>
      </c>
      <c r="DP30">
        <f t="shared" si="15"/>
        <v>0</v>
      </c>
      <c r="DQ30" s="114">
        <f t="shared" si="16"/>
        <v>0</v>
      </c>
      <c r="DR30">
        <f t="shared" si="17"/>
        <v>0</v>
      </c>
      <c r="DS30">
        <f t="shared" si="18"/>
        <v>0</v>
      </c>
      <c r="DT30">
        <f t="shared" si="19"/>
        <v>0</v>
      </c>
      <c r="DU30">
        <f t="shared" si="20"/>
        <v>0</v>
      </c>
      <c r="DV30">
        <f t="shared" si="21"/>
        <v>0</v>
      </c>
      <c r="DW30">
        <f t="shared" si="22"/>
        <v>0</v>
      </c>
      <c r="DX30">
        <f t="shared" si="23"/>
        <v>0</v>
      </c>
      <c r="DY30">
        <f t="shared" si="24"/>
        <v>0</v>
      </c>
      <c r="DZ30">
        <f t="shared" si="25"/>
        <v>0</v>
      </c>
      <c r="EA30">
        <f t="shared" si="26"/>
        <v>0</v>
      </c>
      <c r="EB30" s="115">
        <f t="shared" si="27"/>
        <v>0</v>
      </c>
      <c r="EC30">
        <f t="shared" si="28"/>
        <v>0</v>
      </c>
      <c r="ED30">
        <f t="shared" si="29"/>
        <v>0</v>
      </c>
      <c r="EE30">
        <f t="shared" si="30"/>
        <v>0</v>
      </c>
      <c r="EF30">
        <f t="shared" si="31"/>
        <v>0</v>
      </c>
      <c r="EG30">
        <f t="shared" si="32"/>
        <v>0</v>
      </c>
      <c r="EH30">
        <f t="shared" si="33"/>
        <v>0</v>
      </c>
      <c r="EI30">
        <f t="shared" si="34"/>
        <v>0</v>
      </c>
      <c r="EJ30">
        <f t="shared" si="35"/>
        <v>0</v>
      </c>
      <c r="EK30">
        <f t="shared" si="36"/>
        <v>0</v>
      </c>
      <c r="EL30">
        <f t="shared" si="37"/>
        <v>0</v>
      </c>
      <c r="EM30" s="116">
        <f t="shared" si="38"/>
        <v>0</v>
      </c>
    </row>
    <row r="31" ht="15.75" spans="2:143">
      <c r="B31" s="27"/>
      <c r="C31" s="36">
        <v>24</v>
      </c>
      <c r="D31" s="37" t="s">
        <v>64</v>
      </c>
      <c r="E31" s="38">
        <v>5658.93</v>
      </c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73"/>
      <c r="AJ31" s="31">
        <f t="shared" si="50"/>
        <v>0</v>
      </c>
      <c r="AK31" s="32">
        <f t="shared" si="50"/>
        <v>0</v>
      </c>
      <c r="AL31" s="32"/>
      <c r="AM31" s="76">
        <f t="shared" si="1"/>
        <v>0</v>
      </c>
      <c r="AN31" s="31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73"/>
      <c r="BR31" s="31">
        <f t="shared" si="51"/>
        <v>0</v>
      </c>
      <c r="BS31" s="32">
        <f t="shared" si="51"/>
        <v>0</v>
      </c>
      <c r="BT31" s="32"/>
      <c r="BU31" s="76">
        <f t="shared" si="3"/>
        <v>0</v>
      </c>
      <c r="BV31" s="31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73"/>
      <c r="CZ31" s="31">
        <f t="shared" si="52"/>
        <v>0</v>
      </c>
      <c r="DA31" s="32">
        <f t="shared" si="52"/>
        <v>0</v>
      </c>
      <c r="DB31" s="32"/>
      <c r="DC31" s="76">
        <f t="shared" si="5"/>
        <v>0</v>
      </c>
      <c r="DG31">
        <f t="shared" si="6"/>
        <v>0</v>
      </c>
      <c r="DH31">
        <f t="shared" si="7"/>
        <v>0</v>
      </c>
      <c r="DI31">
        <f t="shared" si="8"/>
        <v>0</v>
      </c>
      <c r="DJ31">
        <f t="shared" si="9"/>
        <v>0</v>
      </c>
      <c r="DK31">
        <f t="shared" si="10"/>
        <v>0</v>
      </c>
      <c r="DL31">
        <f t="shared" si="11"/>
        <v>0</v>
      </c>
      <c r="DM31">
        <f t="shared" si="12"/>
        <v>0</v>
      </c>
      <c r="DN31">
        <f t="shared" si="13"/>
        <v>0</v>
      </c>
      <c r="DO31">
        <f t="shared" si="14"/>
        <v>0</v>
      </c>
      <c r="DP31">
        <f t="shared" si="15"/>
        <v>0</v>
      </c>
      <c r="DQ31" s="114">
        <f t="shared" si="16"/>
        <v>0</v>
      </c>
      <c r="DR31">
        <f t="shared" si="17"/>
        <v>0</v>
      </c>
      <c r="DS31">
        <f t="shared" si="18"/>
        <v>0</v>
      </c>
      <c r="DT31">
        <f t="shared" si="19"/>
        <v>0</v>
      </c>
      <c r="DU31">
        <f t="shared" si="20"/>
        <v>0</v>
      </c>
      <c r="DV31">
        <f t="shared" si="21"/>
        <v>0</v>
      </c>
      <c r="DW31">
        <f t="shared" si="22"/>
        <v>0</v>
      </c>
      <c r="DX31">
        <f t="shared" si="23"/>
        <v>0</v>
      </c>
      <c r="DY31">
        <f t="shared" si="24"/>
        <v>0</v>
      </c>
      <c r="DZ31">
        <f t="shared" si="25"/>
        <v>0</v>
      </c>
      <c r="EA31">
        <f t="shared" si="26"/>
        <v>0</v>
      </c>
      <c r="EB31" s="115">
        <f t="shared" si="27"/>
        <v>0</v>
      </c>
      <c r="EC31">
        <f t="shared" si="28"/>
        <v>0</v>
      </c>
      <c r="ED31">
        <f t="shared" si="29"/>
        <v>0</v>
      </c>
      <c r="EE31">
        <f t="shared" si="30"/>
        <v>0</v>
      </c>
      <c r="EF31">
        <f t="shared" si="31"/>
        <v>0</v>
      </c>
      <c r="EG31">
        <f t="shared" si="32"/>
        <v>0</v>
      </c>
      <c r="EH31">
        <f t="shared" si="33"/>
        <v>0</v>
      </c>
      <c r="EI31">
        <f t="shared" si="34"/>
        <v>0</v>
      </c>
      <c r="EJ31">
        <f t="shared" si="35"/>
        <v>0</v>
      </c>
      <c r="EK31">
        <f t="shared" si="36"/>
        <v>0</v>
      </c>
      <c r="EL31">
        <f t="shared" si="37"/>
        <v>0</v>
      </c>
      <c r="EM31" s="116">
        <f t="shared" si="38"/>
        <v>0</v>
      </c>
    </row>
    <row r="32" ht="15.75" spans="2:143">
      <c r="B32" s="27"/>
      <c r="C32" s="36">
        <v>25</v>
      </c>
      <c r="D32" s="37" t="s">
        <v>65</v>
      </c>
      <c r="E32" s="38">
        <v>3953</v>
      </c>
      <c r="F32" s="31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73"/>
      <c r="AJ32" s="31">
        <f t="shared" si="50"/>
        <v>0</v>
      </c>
      <c r="AK32" s="32">
        <f t="shared" si="50"/>
        <v>0</v>
      </c>
      <c r="AL32" s="32"/>
      <c r="AM32" s="76">
        <f t="shared" si="1"/>
        <v>0</v>
      </c>
      <c r="AN32" s="31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73"/>
      <c r="BR32" s="31">
        <f t="shared" si="51"/>
        <v>0</v>
      </c>
      <c r="BS32" s="32">
        <f t="shared" si="51"/>
        <v>0</v>
      </c>
      <c r="BT32" s="32"/>
      <c r="BU32" s="76">
        <f t="shared" si="3"/>
        <v>0</v>
      </c>
      <c r="BV32" s="31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73"/>
      <c r="CZ32" s="31">
        <f t="shared" si="52"/>
        <v>0</v>
      </c>
      <c r="DA32" s="32">
        <f t="shared" si="52"/>
        <v>0</v>
      </c>
      <c r="DB32" s="32"/>
      <c r="DC32" s="76">
        <f t="shared" si="5"/>
        <v>0</v>
      </c>
      <c r="DG32">
        <f t="shared" si="6"/>
        <v>0</v>
      </c>
      <c r="DH32">
        <f t="shared" si="7"/>
        <v>0</v>
      </c>
      <c r="DI32">
        <f t="shared" si="8"/>
        <v>0</v>
      </c>
      <c r="DJ32">
        <f t="shared" si="9"/>
        <v>0</v>
      </c>
      <c r="DK32">
        <f t="shared" si="10"/>
        <v>0</v>
      </c>
      <c r="DL32">
        <f t="shared" si="11"/>
        <v>0</v>
      </c>
      <c r="DM32">
        <f t="shared" si="12"/>
        <v>0</v>
      </c>
      <c r="DN32">
        <f t="shared" si="13"/>
        <v>0</v>
      </c>
      <c r="DO32">
        <f t="shared" si="14"/>
        <v>0</v>
      </c>
      <c r="DP32">
        <f t="shared" si="15"/>
        <v>0</v>
      </c>
      <c r="DQ32" s="114">
        <f t="shared" si="16"/>
        <v>0</v>
      </c>
      <c r="DR32">
        <f t="shared" si="17"/>
        <v>0</v>
      </c>
      <c r="DS32">
        <f t="shared" si="18"/>
        <v>0</v>
      </c>
      <c r="DT32">
        <f t="shared" si="19"/>
        <v>0</v>
      </c>
      <c r="DU32">
        <f t="shared" si="20"/>
        <v>0</v>
      </c>
      <c r="DV32">
        <f t="shared" si="21"/>
        <v>0</v>
      </c>
      <c r="DW32">
        <f t="shared" si="22"/>
        <v>0</v>
      </c>
      <c r="DX32">
        <f t="shared" si="23"/>
        <v>0</v>
      </c>
      <c r="DY32">
        <f t="shared" si="24"/>
        <v>0</v>
      </c>
      <c r="DZ32">
        <f t="shared" si="25"/>
        <v>0</v>
      </c>
      <c r="EA32">
        <f t="shared" si="26"/>
        <v>0</v>
      </c>
      <c r="EB32" s="115">
        <f t="shared" si="27"/>
        <v>0</v>
      </c>
      <c r="EC32">
        <f t="shared" si="28"/>
        <v>0</v>
      </c>
      <c r="ED32">
        <f t="shared" si="29"/>
        <v>0</v>
      </c>
      <c r="EE32">
        <f t="shared" si="30"/>
        <v>0</v>
      </c>
      <c r="EF32">
        <f t="shared" si="31"/>
        <v>0</v>
      </c>
      <c r="EG32">
        <f t="shared" si="32"/>
        <v>0</v>
      </c>
      <c r="EH32">
        <f t="shared" si="33"/>
        <v>0</v>
      </c>
      <c r="EI32">
        <f t="shared" si="34"/>
        <v>0</v>
      </c>
      <c r="EJ32">
        <f t="shared" si="35"/>
        <v>0</v>
      </c>
      <c r="EK32">
        <f t="shared" si="36"/>
        <v>0</v>
      </c>
      <c r="EL32">
        <f t="shared" si="37"/>
        <v>0</v>
      </c>
      <c r="EM32" s="116">
        <f t="shared" si="38"/>
        <v>0</v>
      </c>
    </row>
    <row r="33" ht="15.75" spans="2:143">
      <c r="B33" s="27"/>
      <c r="C33" s="36">
        <v>26</v>
      </c>
      <c r="D33" s="37" t="s">
        <v>67</v>
      </c>
      <c r="E33" s="38">
        <v>5426</v>
      </c>
      <c r="F33" s="31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73"/>
      <c r="AJ33" s="31">
        <f t="shared" si="50"/>
        <v>0</v>
      </c>
      <c r="AK33" s="32">
        <f t="shared" si="50"/>
        <v>0</v>
      </c>
      <c r="AL33" s="32"/>
      <c r="AM33" s="76">
        <f t="shared" si="1"/>
        <v>0</v>
      </c>
      <c r="AN33" s="31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73"/>
      <c r="BR33" s="31">
        <f t="shared" si="51"/>
        <v>0</v>
      </c>
      <c r="BS33" s="32">
        <f t="shared" si="51"/>
        <v>0</v>
      </c>
      <c r="BT33" s="32"/>
      <c r="BU33" s="76">
        <f t="shared" si="3"/>
        <v>0</v>
      </c>
      <c r="BV33" s="31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73"/>
      <c r="CZ33" s="31">
        <f t="shared" si="52"/>
        <v>0</v>
      </c>
      <c r="DA33" s="32">
        <f t="shared" si="52"/>
        <v>0</v>
      </c>
      <c r="DB33" s="32"/>
      <c r="DC33" s="76">
        <f t="shared" si="5"/>
        <v>0</v>
      </c>
      <c r="DG33">
        <f t="shared" si="6"/>
        <v>0</v>
      </c>
      <c r="DH33">
        <f t="shared" si="7"/>
        <v>0</v>
      </c>
      <c r="DI33">
        <f t="shared" si="8"/>
        <v>0</v>
      </c>
      <c r="DJ33">
        <f t="shared" si="9"/>
        <v>0</v>
      </c>
      <c r="DK33">
        <f t="shared" si="10"/>
        <v>0</v>
      </c>
      <c r="DL33">
        <f t="shared" si="11"/>
        <v>0</v>
      </c>
      <c r="DM33">
        <f t="shared" si="12"/>
        <v>0</v>
      </c>
      <c r="DN33">
        <f t="shared" si="13"/>
        <v>0</v>
      </c>
      <c r="DO33">
        <f t="shared" si="14"/>
        <v>0</v>
      </c>
      <c r="DP33">
        <f t="shared" si="15"/>
        <v>0</v>
      </c>
      <c r="DQ33" s="114">
        <f t="shared" si="16"/>
        <v>0</v>
      </c>
      <c r="DR33">
        <f t="shared" si="17"/>
        <v>0</v>
      </c>
      <c r="DS33">
        <f t="shared" si="18"/>
        <v>0</v>
      </c>
      <c r="DT33">
        <f t="shared" si="19"/>
        <v>0</v>
      </c>
      <c r="DU33">
        <f t="shared" si="20"/>
        <v>0</v>
      </c>
      <c r="DV33">
        <f t="shared" si="21"/>
        <v>0</v>
      </c>
      <c r="DW33">
        <f t="shared" si="22"/>
        <v>0</v>
      </c>
      <c r="DX33">
        <f t="shared" si="23"/>
        <v>0</v>
      </c>
      <c r="DY33">
        <f t="shared" si="24"/>
        <v>0</v>
      </c>
      <c r="DZ33">
        <f t="shared" si="25"/>
        <v>0</v>
      </c>
      <c r="EA33">
        <f t="shared" si="26"/>
        <v>0</v>
      </c>
      <c r="EB33" s="115">
        <f t="shared" si="27"/>
        <v>0</v>
      </c>
      <c r="EC33">
        <f t="shared" si="28"/>
        <v>0</v>
      </c>
      <c r="ED33">
        <f t="shared" si="29"/>
        <v>0</v>
      </c>
      <c r="EE33">
        <f t="shared" si="30"/>
        <v>0</v>
      </c>
      <c r="EF33">
        <f t="shared" si="31"/>
        <v>0</v>
      </c>
      <c r="EG33">
        <f t="shared" si="32"/>
        <v>0</v>
      </c>
      <c r="EH33">
        <f t="shared" si="33"/>
        <v>0</v>
      </c>
      <c r="EI33">
        <f t="shared" si="34"/>
        <v>0</v>
      </c>
      <c r="EJ33">
        <f t="shared" si="35"/>
        <v>0</v>
      </c>
      <c r="EK33">
        <f t="shared" si="36"/>
        <v>0</v>
      </c>
      <c r="EL33">
        <f t="shared" si="37"/>
        <v>0</v>
      </c>
      <c r="EM33" s="116">
        <f t="shared" si="38"/>
        <v>0</v>
      </c>
    </row>
    <row r="34" ht="16.5" spans="2:143">
      <c r="B34" s="39"/>
      <c r="C34" s="40">
        <v>27</v>
      </c>
      <c r="D34" s="41" t="s">
        <v>69</v>
      </c>
      <c r="E34" s="42">
        <v>4474</v>
      </c>
      <c r="F34" s="43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77"/>
      <c r="AJ34" s="43">
        <f t="shared" si="50"/>
        <v>0</v>
      </c>
      <c r="AK34" s="44">
        <f t="shared" si="50"/>
        <v>0</v>
      </c>
      <c r="AL34" s="44"/>
      <c r="AM34" s="78">
        <f t="shared" si="1"/>
        <v>0</v>
      </c>
      <c r="AN34" s="43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77"/>
      <c r="BR34" s="43">
        <f t="shared" si="51"/>
        <v>0</v>
      </c>
      <c r="BS34" s="44">
        <f t="shared" si="51"/>
        <v>0</v>
      </c>
      <c r="BT34" s="44"/>
      <c r="BU34" s="78">
        <f t="shared" si="3"/>
        <v>0</v>
      </c>
      <c r="BV34" s="43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77"/>
      <c r="CZ34" s="43">
        <f t="shared" si="52"/>
        <v>0</v>
      </c>
      <c r="DA34" s="44">
        <f t="shared" si="52"/>
        <v>0</v>
      </c>
      <c r="DB34" s="44"/>
      <c r="DC34" s="78">
        <f t="shared" si="5"/>
        <v>0</v>
      </c>
      <c r="DG34">
        <f t="shared" si="6"/>
        <v>0</v>
      </c>
      <c r="DH34">
        <f t="shared" si="7"/>
        <v>0</v>
      </c>
      <c r="DI34">
        <f t="shared" si="8"/>
        <v>0</v>
      </c>
      <c r="DJ34">
        <f t="shared" si="9"/>
        <v>0</v>
      </c>
      <c r="DK34">
        <f t="shared" si="10"/>
        <v>0</v>
      </c>
      <c r="DL34">
        <f t="shared" si="11"/>
        <v>0</v>
      </c>
      <c r="DM34">
        <f t="shared" si="12"/>
        <v>0</v>
      </c>
      <c r="DN34">
        <f t="shared" si="13"/>
        <v>0</v>
      </c>
      <c r="DO34">
        <f t="shared" si="14"/>
        <v>0</v>
      </c>
      <c r="DP34">
        <f t="shared" si="15"/>
        <v>0</v>
      </c>
      <c r="DQ34" s="114">
        <f t="shared" si="16"/>
        <v>0</v>
      </c>
      <c r="DR34">
        <f t="shared" si="17"/>
        <v>0</v>
      </c>
      <c r="DS34">
        <f t="shared" si="18"/>
        <v>0</v>
      </c>
      <c r="DT34">
        <f t="shared" si="19"/>
        <v>0</v>
      </c>
      <c r="DU34">
        <f t="shared" si="20"/>
        <v>0</v>
      </c>
      <c r="DV34">
        <f t="shared" si="21"/>
        <v>0</v>
      </c>
      <c r="DW34">
        <f t="shared" si="22"/>
        <v>0</v>
      </c>
      <c r="DX34">
        <f t="shared" si="23"/>
        <v>0</v>
      </c>
      <c r="DY34">
        <f t="shared" si="24"/>
        <v>0</v>
      </c>
      <c r="DZ34">
        <f t="shared" si="25"/>
        <v>0</v>
      </c>
      <c r="EA34">
        <f t="shared" si="26"/>
        <v>0</v>
      </c>
      <c r="EB34" s="115">
        <f t="shared" si="27"/>
        <v>0</v>
      </c>
      <c r="EC34">
        <f t="shared" si="28"/>
        <v>0</v>
      </c>
      <c r="ED34">
        <f t="shared" si="29"/>
        <v>0</v>
      </c>
      <c r="EE34">
        <f t="shared" si="30"/>
        <v>0</v>
      </c>
      <c r="EF34">
        <f t="shared" si="31"/>
        <v>0</v>
      </c>
      <c r="EG34">
        <f t="shared" si="32"/>
        <v>0</v>
      </c>
      <c r="EH34">
        <f t="shared" si="33"/>
        <v>0</v>
      </c>
      <c r="EI34">
        <f t="shared" si="34"/>
        <v>0</v>
      </c>
      <c r="EJ34">
        <f t="shared" si="35"/>
        <v>0</v>
      </c>
      <c r="EK34">
        <f t="shared" si="36"/>
        <v>0</v>
      </c>
      <c r="EL34">
        <f t="shared" si="37"/>
        <v>0</v>
      </c>
      <c r="EM34" s="116">
        <f t="shared" si="38"/>
        <v>0</v>
      </c>
    </row>
    <row r="35" ht="16.5" spans="2:143">
      <c r="B35" s="45"/>
      <c r="C35" s="46"/>
      <c r="D35" s="47" t="s">
        <v>43</v>
      </c>
      <c r="E35" s="48">
        <f>SUM(E27:E34)</f>
        <v>39197.93</v>
      </c>
      <c r="F35" s="49">
        <f>SUM(F27:F34)</f>
        <v>0</v>
      </c>
      <c r="G35" s="50">
        <f t="shared" ref="G35:AL35" si="53">SUM(G27:G34)</f>
        <v>0</v>
      </c>
      <c r="H35" s="50">
        <f t="shared" si="53"/>
        <v>0</v>
      </c>
      <c r="I35" s="50">
        <f t="shared" si="53"/>
        <v>0</v>
      </c>
      <c r="J35" s="50">
        <f t="shared" si="53"/>
        <v>0</v>
      </c>
      <c r="K35" s="50">
        <f t="shared" si="53"/>
        <v>0</v>
      </c>
      <c r="L35" s="50">
        <f t="shared" si="53"/>
        <v>0</v>
      </c>
      <c r="M35" s="50">
        <f t="shared" si="53"/>
        <v>0</v>
      </c>
      <c r="N35" s="50">
        <f t="shared" si="53"/>
        <v>0</v>
      </c>
      <c r="O35" s="50">
        <f t="shared" si="53"/>
        <v>0</v>
      </c>
      <c r="P35" s="50">
        <f t="shared" si="53"/>
        <v>0</v>
      </c>
      <c r="Q35" s="50">
        <f t="shared" si="53"/>
        <v>0</v>
      </c>
      <c r="R35" s="50">
        <f t="shared" si="53"/>
        <v>0</v>
      </c>
      <c r="S35" s="50">
        <f t="shared" si="53"/>
        <v>0</v>
      </c>
      <c r="T35" s="50">
        <f t="shared" si="53"/>
        <v>0</v>
      </c>
      <c r="U35" s="50">
        <f t="shared" si="53"/>
        <v>0</v>
      </c>
      <c r="V35" s="50">
        <f t="shared" si="53"/>
        <v>0</v>
      </c>
      <c r="W35" s="50">
        <f t="shared" si="53"/>
        <v>0</v>
      </c>
      <c r="X35" s="50">
        <f t="shared" si="53"/>
        <v>0</v>
      </c>
      <c r="Y35" s="50">
        <f t="shared" si="53"/>
        <v>0</v>
      </c>
      <c r="Z35" s="50">
        <f t="shared" si="53"/>
        <v>0</v>
      </c>
      <c r="AA35" s="50">
        <f t="shared" si="53"/>
        <v>0</v>
      </c>
      <c r="AB35" s="50">
        <f t="shared" si="53"/>
        <v>0</v>
      </c>
      <c r="AC35" s="50">
        <f t="shared" si="53"/>
        <v>0</v>
      </c>
      <c r="AD35" s="50">
        <f t="shared" si="53"/>
        <v>0</v>
      </c>
      <c r="AE35" s="50">
        <f t="shared" si="53"/>
        <v>0</v>
      </c>
      <c r="AF35" s="50">
        <f t="shared" si="53"/>
        <v>0</v>
      </c>
      <c r="AG35" s="50">
        <f t="shared" si="53"/>
        <v>0</v>
      </c>
      <c r="AH35" s="50">
        <f t="shared" si="53"/>
        <v>0</v>
      </c>
      <c r="AI35" s="79">
        <f t="shared" si="53"/>
        <v>0</v>
      </c>
      <c r="AJ35" s="49">
        <f t="shared" si="53"/>
        <v>0</v>
      </c>
      <c r="AK35" s="50">
        <f t="shared" si="53"/>
        <v>0</v>
      </c>
      <c r="AL35" s="50">
        <f t="shared" si="53"/>
        <v>0</v>
      </c>
      <c r="AM35" s="80">
        <f t="shared" si="1"/>
        <v>0</v>
      </c>
      <c r="AN35" s="49">
        <f>SUM(AN27:AN34)</f>
        <v>0</v>
      </c>
      <c r="AO35" s="50">
        <f t="shared" ref="AO35:BT35" si="54">SUM(AO27:AO34)</f>
        <v>0</v>
      </c>
      <c r="AP35" s="50">
        <f t="shared" si="54"/>
        <v>0</v>
      </c>
      <c r="AQ35" s="50">
        <f t="shared" si="54"/>
        <v>0</v>
      </c>
      <c r="AR35" s="50">
        <f t="shared" si="54"/>
        <v>0</v>
      </c>
      <c r="AS35" s="50">
        <f t="shared" si="54"/>
        <v>0</v>
      </c>
      <c r="AT35" s="50">
        <f t="shared" si="54"/>
        <v>0</v>
      </c>
      <c r="AU35" s="50">
        <f t="shared" si="54"/>
        <v>0</v>
      </c>
      <c r="AV35" s="50">
        <f t="shared" si="54"/>
        <v>0</v>
      </c>
      <c r="AW35" s="50">
        <f t="shared" si="54"/>
        <v>0</v>
      </c>
      <c r="AX35" s="50">
        <f t="shared" si="54"/>
        <v>0</v>
      </c>
      <c r="AY35" s="50">
        <f t="shared" si="54"/>
        <v>0</v>
      </c>
      <c r="AZ35" s="50">
        <f t="shared" si="54"/>
        <v>0</v>
      </c>
      <c r="BA35" s="50">
        <f t="shared" si="54"/>
        <v>0</v>
      </c>
      <c r="BB35" s="50">
        <f t="shared" si="54"/>
        <v>0</v>
      </c>
      <c r="BC35" s="50">
        <f t="shared" si="54"/>
        <v>0</v>
      </c>
      <c r="BD35" s="50">
        <f t="shared" si="54"/>
        <v>0</v>
      </c>
      <c r="BE35" s="50">
        <f t="shared" si="54"/>
        <v>0</v>
      </c>
      <c r="BF35" s="50">
        <f t="shared" si="54"/>
        <v>0</v>
      </c>
      <c r="BG35" s="50">
        <f t="shared" si="54"/>
        <v>0</v>
      </c>
      <c r="BH35" s="50">
        <f t="shared" si="54"/>
        <v>0</v>
      </c>
      <c r="BI35" s="50">
        <f t="shared" si="54"/>
        <v>0</v>
      </c>
      <c r="BJ35" s="50">
        <f t="shared" si="54"/>
        <v>0</v>
      </c>
      <c r="BK35" s="50">
        <f t="shared" si="54"/>
        <v>0</v>
      </c>
      <c r="BL35" s="50">
        <f t="shared" si="54"/>
        <v>0</v>
      </c>
      <c r="BM35" s="50">
        <f t="shared" si="54"/>
        <v>0</v>
      </c>
      <c r="BN35" s="50">
        <f t="shared" si="54"/>
        <v>0</v>
      </c>
      <c r="BO35" s="50">
        <f t="shared" si="54"/>
        <v>0</v>
      </c>
      <c r="BP35" s="50">
        <f t="shared" si="54"/>
        <v>0</v>
      </c>
      <c r="BQ35" s="79">
        <f t="shared" si="54"/>
        <v>0</v>
      </c>
      <c r="BR35" s="49">
        <f t="shared" si="54"/>
        <v>0</v>
      </c>
      <c r="BS35" s="50">
        <f t="shared" si="54"/>
        <v>0</v>
      </c>
      <c r="BT35" s="50">
        <f t="shared" si="54"/>
        <v>0</v>
      </c>
      <c r="BU35" s="80">
        <f t="shared" si="3"/>
        <v>0</v>
      </c>
      <c r="BV35" s="49">
        <f>SUM(BV27:BV34)</f>
        <v>0</v>
      </c>
      <c r="BW35" s="50">
        <f t="shared" ref="BW35:EH35" si="55">SUM(BW27:BW34)</f>
        <v>0</v>
      </c>
      <c r="BX35" s="50">
        <f t="shared" si="55"/>
        <v>0</v>
      </c>
      <c r="BY35" s="50">
        <f t="shared" si="55"/>
        <v>0</v>
      </c>
      <c r="BZ35" s="50">
        <f t="shared" si="55"/>
        <v>0</v>
      </c>
      <c r="CA35" s="50">
        <f t="shared" si="55"/>
        <v>0</v>
      </c>
      <c r="CB35" s="50">
        <f t="shared" si="55"/>
        <v>0</v>
      </c>
      <c r="CC35" s="50">
        <f t="shared" si="55"/>
        <v>0</v>
      </c>
      <c r="CD35" s="50">
        <f t="shared" si="55"/>
        <v>0</v>
      </c>
      <c r="CE35" s="50">
        <f t="shared" si="55"/>
        <v>0</v>
      </c>
      <c r="CF35" s="50">
        <f t="shared" si="55"/>
        <v>0</v>
      </c>
      <c r="CG35" s="50">
        <f t="shared" si="55"/>
        <v>0</v>
      </c>
      <c r="CH35" s="50">
        <f t="shared" si="55"/>
        <v>0</v>
      </c>
      <c r="CI35" s="50">
        <f t="shared" si="55"/>
        <v>0</v>
      </c>
      <c r="CJ35" s="50">
        <f t="shared" si="55"/>
        <v>0</v>
      </c>
      <c r="CK35" s="50">
        <f t="shared" si="55"/>
        <v>0</v>
      </c>
      <c r="CL35" s="50">
        <f t="shared" si="55"/>
        <v>0</v>
      </c>
      <c r="CM35" s="50">
        <f t="shared" si="55"/>
        <v>0</v>
      </c>
      <c r="CN35" s="50">
        <f t="shared" si="55"/>
        <v>0</v>
      </c>
      <c r="CO35" s="50">
        <f t="shared" si="55"/>
        <v>0</v>
      </c>
      <c r="CP35" s="50">
        <f t="shared" si="55"/>
        <v>0</v>
      </c>
      <c r="CQ35" s="50">
        <f t="shared" si="55"/>
        <v>0</v>
      </c>
      <c r="CR35" s="50">
        <f t="shared" si="55"/>
        <v>0</v>
      </c>
      <c r="CS35" s="50">
        <f t="shared" si="55"/>
        <v>0</v>
      </c>
      <c r="CT35" s="50">
        <f t="shared" si="55"/>
        <v>0</v>
      </c>
      <c r="CU35" s="50">
        <f t="shared" si="55"/>
        <v>0</v>
      </c>
      <c r="CV35" s="50">
        <f t="shared" si="55"/>
        <v>0</v>
      </c>
      <c r="CW35" s="50">
        <f t="shared" si="55"/>
        <v>0</v>
      </c>
      <c r="CX35" s="50">
        <f t="shared" si="55"/>
        <v>0</v>
      </c>
      <c r="CY35" s="79">
        <f t="shared" si="55"/>
        <v>0</v>
      </c>
      <c r="CZ35" s="49">
        <f t="shared" si="55"/>
        <v>0</v>
      </c>
      <c r="DA35" s="50">
        <f t="shared" si="55"/>
        <v>0</v>
      </c>
      <c r="DB35" s="50">
        <f t="shared" si="55"/>
        <v>0</v>
      </c>
      <c r="DC35" s="80">
        <f t="shared" si="5"/>
        <v>0</v>
      </c>
      <c r="DG35">
        <f t="shared" si="55"/>
        <v>0</v>
      </c>
      <c r="DH35">
        <f t="shared" si="55"/>
        <v>0</v>
      </c>
      <c r="DI35">
        <f t="shared" si="55"/>
        <v>0</v>
      </c>
      <c r="DJ35">
        <f t="shared" si="55"/>
        <v>0</v>
      </c>
      <c r="DK35">
        <f t="shared" si="55"/>
        <v>0</v>
      </c>
      <c r="DL35">
        <f t="shared" si="55"/>
        <v>0</v>
      </c>
      <c r="DM35">
        <f t="shared" si="55"/>
        <v>0</v>
      </c>
      <c r="DN35">
        <f t="shared" si="55"/>
        <v>0</v>
      </c>
      <c r="DO35">
        <f t="shared" si="55"/>
        <v>0</v>
      </c>
      <c r="DP35">
        <f t="shared" si="55"/>
        <v>0</v>
      </c>
      <c r="DQ35" s="114">
        <f t="shared" si="55"/>
        <v>0</v>
      </c>
      <c r="DR35">
        <f t="shared" si="55"/>
        <v>0</v>
      </c>
      <c r="DS35">
        <f t="shared" si="55"/>
        <v>0</v>
      </c>
      <c r="DT35">
        <f t="shared" si="55"/>
        <v>0</v>
      </c>
      <c r="DU35">
        <f t="shared" si="55"/>
        <v>0</v>
      </c>
      <c r="DV35">
        <f t="shared" si="55"/>
        <v>0</v>
      </c>
      <c r="DW35">
        <f t="shared" si="55"/>
        <v>0</v>
      </c>
      <c r="DX35">
        <f t="shared" si="55"/>
        <v>0</v>
      </c>
      <c r="DY35">
        <f t="shared" si="55"/>
        <v>0</v>
      </c>
      <c r="DZ35">
        <f t="shared" si="55"/>
        <v>0</v>
      </c>
      <c r="EA35">
        <f t="shared" si="55"/>
        <v>0</v>
      </c>
      <c r="EB35" s="115">
        <f t="shared" si="55"/>
        <v>0</v>
      </c>
      <c r="EC35">
        <f t="shared" si="55"/>
        <v>0</v>
      </c>
      <c r="ED35">
        <f t="shared" si="55"/>
        <v>0</v>
      </c>
      <c r="EE35">
        <f t="shared" si="55"/>
        <v>0</v>
      </c>
      <c r="EF35">
        <f t="shared" si="55"/>
        <v>0</v>
      </c>
      <c r="EG35">
        <f t="shared" si="55"/>
        <v>0</v>
      </c>
      <c r="EH35">
        <f t="shared" si="55"/>
        <v>0</v>
      </c>
      <c r="EI35">
        <f t="shared" ref="EI35:EM35" si="56">SUM(EI27:EI34)</f>
        <v>0</v>
      </c>
      <c r="EJ35">
        <f t="shared" si="56"/>
        <v>0</v>
      </c>
      <c r="EK35">
        <f t="shared" si="56"/>
        <v>0</v>
      </c>
      <c r="EL35">
        <f t="shared" si="56"/>
        <v>0</v>
      </c>
      <c r="EM35" s="116">
        <f t="shared" si="56"/>
        <v>0</v>
      </c>
    </row>
    <row r="36" ht="15.75" spans="2:143">
      <c r="B36" s="21" t="s">
        <v>70</v>
      </c>
      <c r="C36" s="22">
        <v>28</v>
      </c>
      <c r="D36" s="23" t="s">
        <v>71</v>
      </c>
      <c r="E36" s="24">
        <v>6421</v>
      </c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71"/>
      <c r="AJ36" s="25">
        <f t="shared" ref="AJ36:AK42" si="57">F36+I36+L36+O36+R36+U36+X36+AA36+AD36+AG36</f>
        <v>0</v>
      </c>
      <c r="AK36" s="26">
        <f t="shared" si="57"/>
        <v>0</v>
      </c>
      <c r="AL36" s="26"/>
      <c r="AM36" s="72">
        <f t="shared" si="1"/>
        <v>0</v>
      </c>
      <c r="AN36" s="25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71"/>
      <c r="BR36" s="25">
        <f t="shared" ref="BR36:BS42" si="58">AN36+AQ36+AT36+AW36+AZ36+BC36+BF36+BI36+BL36+BO36</f>
        <v>0</v>
      </c>
      <c r="BS36" s="26">
        <f t="shared" si="58"/>
        <v>0</v>
      </c>
      <c r="BT36" s="26"/>
      <c r="BU36" s="72">
        <f t="shared" si="3"/>
        <v>0</v>
      </c>
      <c r="BV36" s="25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71"/>
      <c r="CZ36" s="25">
        <f t="shared" ref="CZ36:DA42" si="59">BV36+BY36+CB36+CE36+CH36+CK36+CN36+CQ36+CT36+CW36</f>
        <v>0</v>
      </c>
      <c r="DA36" s="26">
        <f t="shared" si="59"/>
        <v>0</v>
      </c>
      <c r="DB36" s="26"/>
      <c r="DC36" s="72">
        <f t="shared" si="5"/>
        <v>0</v>
      </c>
      <c r="DG36">
        <f t="shared" si="6"/>
        <v>0</v>
      </c>
      <c r="DH36">
        <f t="shared" si="7"/>
        <v>0</v>
      </c>
      <c r="DI36">
        <f t="shared" si="8"/>
        <v>0</v>
      </c>
      <c r="DJ36">
        <f t="shared" si="9"/>
        <v>0</v>
      </c>
      <c r="DK36">
        <f t="shared" si="10"/>
        <v>0</v>
      </c>
      <c r="DL36">
        <f t="shared" si="11"/>
        <v>0</v>
      </c>
      <c r="DM36">
        <f t="shared" si="12"/>
        <v>0</v>
      </c>
      <c r="DN36">
        <f t="shared" si="13"/>
        <v>0</v>
      </c>
      <c r="DO36">
        <f t="shared" si="14"/>
        <v>0</v>
      </c>
      <c r="DP36">
        <f t="shared" si="15"/>
        <v>0</v>
      </c>
      <c r="DQ36" s="114">
        <f t="shared" si="16"/>
        <v>0</v>
      </c>
      <c r="DR36">
        <f t="shared" si="17"/>
        <v>0</v>
      </c>
      <c r="DS36">
        <f t="shared" si="18"/>
        <v>0</v>
      </c>
      <c r="DT36">
        <f t="shared" si="19"/>
        <v>0</v>
      </c>
      <c r="DU36">
        <f t="shared" si="20"/>
        <v>0</v>
      </c>
      <c r="DV36">
        <f t="shared" si="21"/>
        <v>0</v>
      </c>
      <c r="DW36">
        <f t="shared" si="22"/>
        <v>0</v>
      </c>
      <c r="DX36">
        <f t="shared" si="23"/>
        <v>0</v>
      </c>
      <c r="DY36">
        <f t="shared" si="24"/>
        <v>0</v>
      </c>
      <c r="DZ36">
        <f t="shared" si="25"/>
        <v>0</v>
      </c>
      <c r="EA36">
        <f t="shared" si="26"/>
        <v>0</v>
      </c>
      <c r="EB36" s="115">
        <f t="shared" si="27"/>
        <v>0</v>
      </c>
      <c r="EC36">
        <f t="shared" si="28"/>
        <v>0</v>
      </c>
      <c r="ED36">
        <f t="shared" si="29"/>
        <v>0</v>
      </c>
      <c r="EE36">
        <f t="shared" si="30"/>
        <v>0</v>
      </c>
      <c r="EF36">
        <f t="shared" si="31"/>
        <v>0</v>
      </c>
      <c r="EG36">
        <f t="shared" si="32"/>
        <v>0</v>
      </c>
      <c r="EH36">
        <f t="shared" si="33"/>
        <v>0</v>
      </c>
      <c r="EI36">
        <f t="shared" si="34"/>
        <v>0</v>
      </c>
      <c r="EJ36">
        <f t="shared" si="35"/>
        <v>0</v>
      </c>
      <c r="EK36">
        <f t="shared" si="36"/>
        <v>0</v>
      </c>
      <c r="EL36">
        <f t="shared" si="37"/>
        <v>0</v>
      </c>
      <c r="EM36" s="116">
        <f t="shared" si="38"/>
        <v>0</v>
      </c>
    </row>
    <row r="37" ht="15.75" spans="2:143">
      <c r="B37" s="51"/>
      <c r="C37" s="36">
        <v>29</v>
      </c>
      <c r="D37" s="37" t="s">
        <v>72</v>
      </c>
      <c r="E37" s="38">
        <v>3276</v>
      </c>
      <c r="F37" s="31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73"/>
      <c r="AJ37" s="31">
        <f t="shared" si="57"/>
        <v>0</v>
      </c>
      <c r="AK37" s="32">
        <f t="shared" si="57"/>
        <v>0</v>
      </c>
      <c r="AL37" s="32"/>
      <c r="AM37" s="76">
        <f t="shared" si="1"/>
        <v>0</v>
      </c>
      <c r="AN37" s="31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73"/>
      <c r="BR37" s="31">
        <f t="shared" si="58"/>
        <v>0</v>
      </c>
      <c r="BS37" s="32">
        <f t="shared" si="58"/>
        <v>0</v>
      </c>
      <c r="BT37" s="32"/>
      <c r="BU37" s="76">
        <f t="shared" si="3"/>
        <v>0</v>
      </c>
      <c r="BV37" s="31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73"/>
      <c r="CZ37" s="31">
        <f t="shared" si="59"/>
        <v>0</v>
      </c>
      <c r="DA37" s="32">
        <f t="shared" si="59"/>
        <v>0</v>
      </c>
      <c r="DB37" s="32"/>
      <c r="DC37" s="76">
        <f t="shared" si="5"/>
        <v>0</v>
      </c>
      <c r="DG37">
        <f t="shared" si="6"/>
        <v>0</v>
      </c>
      <c r="DH37">
        <f t="shared" si="7"/>
        <v>0</v>
      </c>
      <c r="DI37">
        <f t="shared" si="8"/>
        <v>0</v>
      </c>
      <c r="DJ37">
        <f t="shared" si="9"/>
        <v>0</v>
      </c>
      <c r="DK37">
        <f t="shared" si="10"/>
        <v>0</v>
      </c>
      <c r="DL37">
        <f t="shared" si="11"/>
        <v>0</v>
      </c>
      <c r="DM37">
        <f t="shared" si="12"/>
        <v>0</v>
      </c>
      <c r="DN37">
        <f t="shared" si="13"/>
        <v>0</v>
      </c>
      <c r="DO37">
        <f t="shared" si="14"/>
        <v>0</v>
      </c>
      <c r="DP37">
        <f t="shared" si="15"/>
        <v>0</v>
      </c>
      <c r="DQ37" s="114">
        <f t="shared" si="16"/>
        <v>0</v>
      </c>
      <c r="DR37">
        <f t="shared" si="17"/>
        <v>0</v>
      </c>
      <c r="DS37">
        <f t="shared" si="18"/>
        <v>0</v>
      </c>
      <c r="DT37">
        <f t="shared" si="19"/>
        <v>0</v>
      </c>
      <c r="DU37">
        <f t="shared" si="20"/>
        <v>0</v>
      </c>
      <c r="DV37">
        <f t="shared" si="21"/>
        <v>0</v>
      </c>
      <c r="DW37">
        <f t="shared" si="22"/>
        <v>0</v>
      </c>
      <c r="DX37">
        <f t="shared" si="23"/>
        <v>0</v>
      </c>
      <c r="DY37">
        <f t="shared" si="24"/>
        <v>0</v>
      </c>
      <c r="DZ37">
        <f t="shared" si="25"/>
        <v>0</v>
      </c>
      <c r="EA37">
        <f t="shared" si="26"/>
        <v>0</v>
      </c>
      <c r="EB37" s="115">
        <f t="shared" si="27"/>
        <v>0</v>
      </c>
      <c r="EC37">
        <f t="shared" si="28"/>
        <v>0</v>
      </c>
      <c r="ED37">
        <f t="shared" si="29"/>
        <v>0</v>
      </c>
      <c r="EE37">
        <f t="shared" si="30"/>
        <v>0</v>
      </c>
      <c r="EF37">
        <f t="shared" si="31"/>
        <v>0</v>
      </c>
      <c r="EG37">
        <f t="shared" si="32"/>
        <v>0</v>
      </c>
      <c r="EH37">
        <f t="shared" si="33"/>
        <v>0</v>
      </c>
      <c r="EI37">
        <f t="shared" si="34"/>
        <v>0</v>
      </c>
      <c r="EJ37">
        <f t="shared" si="35"/>
        <v>0</v>
      </c>
      <c r="EK37">
        <f t="shared" si="36"/>
        <v>0</v>
      </c>
      <c r="EL37">
        <f t="shared" si="37"/>
        <v>0</v>
      </c>
      <c r="EM37" s="116">
        <f t="shared" si="38"/>
        <v>0</v>
      </c>
    </row>
    <row r="38" ht="15.75" spans="2:143">
      <c r="B38" s="51"/>
      <c r="C38" s="36">
        <v>30</v>
      </c>
      <c r="D38" s="37" t="s">
        <v>73</v>
      </c>
      <c r="E38" s="38">
        <v>4222</v>
      </c>
      <c r="F38" s="31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73"/>
      <c r="AJ38" s="31">
        <f t="shared" si="57"/>
        <v>0</v>
      </c>
      <c r="AK38" s="32">
        <f t="shared" si="57"/>
        <v>0</v>
      </c>
      <c r="AL38" s="32"/>
      <c r="AM38" s="76">
        <f t="shared" si="1"/>
        <v>0</v>
      </c>
      <c r="AN38" s="31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73"/>
      <c r="BR38" s="31">
        <f t="shared" si="58"/>
        <v>0</v>
      </c>
      <c r="BS38" s="32">
        <f t="shared" si="58"/>
        <v>0</v>
      </c>
      <c r="BT38" s="32"/>
      <c r="BU38" s="76">
        <f t="shared" si="3"/>
        <v>0</v>
      </c>
      <c r="BV38" s="31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73"/>
      <c r="CZ38" s="31">
        <f t="shared" si="59"/>
        <v>0</v>
      </c>
      <c r="DA38" s="32">
        <f t="shared" si="59"/>
        <v>0</v>
      </c>
      <c r="DB38" s="32"/>
      <c r="DC38" s="76">
        <f t="shared" si="5"/>
        <v>0</v>
      </c>
      <c r="DG38">
        <f t="shared" si="6"/>
        <v>0</v>
      </c>
      <c r="DH38">
        <f t="shared" si="7"/>
        <v>0</v>
      </c>
      <c r="DI38">
        <f t="shared" si="8"/>
        <v>0</v>
      </c>
      <c r="DJ38">
        <f t="shared" si="9"/>
        <v>0</v>
      </c>
      <c r="DK38">
        <f t="shared" si="10"/>
        <v>0</v>
      </c>
      <c r="DL38">
        <f t="shared" si="11"/>
        <v>0</v>
      </c>
      <c r="DM38">
        <f t="shared" si="12"/>
        <v>0</v>
      </c>
      <c r="DN38">
        <f t="shared" si="13"/>
        <v>0</v>
      </c>
      <c r="DO38">
        <f t="shared" si="14"/>
        <v>0</v>
      </c>
      <c r="DP38">
        <f t="shared" si="15"/>
        <v>0</v>
      </c>
      <c r="DQ38" s="114">
        <f t="shared" si="16"/>
        <v>0</v>
      </c>
      <c r="DR38">
        <f t="shared" si="17"/>
        <v>0</v>
      </c>
      <c r="DS38">
        <f t="shared" si="18"/>
        <v>0</v>
      </c>
      <c r="DT38">
        <f t="shared" si="19"/>
        <v>0</v>
      </c>
      <c r="DU38">
        <f t="shared" si="20"/>
        <v>0</v>
      </c>
      <c r="DV38">
        <f t="shared" si="21"/>
        <v>0</v>
      </c>
      <c r="DW38">
        <f t="shared" si="22"/>
        <v>0</v>
      </c>
      <c r="DX38">
        <f t="shared" si="23"/>
        <v>0</v>
      </c>
      <c r="DY38">
        <f t="shared" si="24"/>
        <v>0</v>
      </c>
      <c r="DZ38">
        <f t="shared" si="25"/>
        <v>0</v>
      </c>
      <c r="EA38">
        <f t="shared" si="26"/>
        <v>0</v>
      </c>
      <c r="EB38" s="115">
        <f t="shared" si="27"/>
        <v>0</v>
      </c>
      <c r="EC38">
        <f t="shared" si="28"/>
        <v>0</v>
      </c>
      <c r="ED38">
        <f t="shared" si="29"/>
        <v>0</v>
      </c>
      <c r="EE38">
        <f t="shared" si="30"/>
        <v>0</v>
      </c>
      <c r="EF38">
        <f t="shared" si="31"/>
        <v>0</v>
      </c>
      <c r="EG38">
        <f t="shared" si="32"/>
        <v>0</v>
      </c>
      <c r="EH38">
        <f t="shared" si="33"/>
        <v>0</v>
      </c>
      <c r="EI38">
        <f t="shared" si="34"/>
        <v>0</v>
      </c>
      <c r="EJ38">
        <f t="shared" si="35"/>
        <v>0</v>
      </c>
      <c r="EK38">
        <f t="shared" si="36"/>
        <v>0</v>
      </c>
      <c r="EL38">
        <f t="shared" si="37"/>
        <v>0</v>
      </c>
      <c r="EM38" s="116">
        <f t="shared" si="38"/>
        <v>0</v>
      </c>
    </row>
    <row r="39" ht="15.75" spans="2:143">
      <c r="B39" s="51"/>
      <c r="C39" s="36">
        <v>31</v>
      </c>
      <c r="D39" s="37" t="s">
        <v>74</v>
      </c>
      <c r="E39" s="38">
        <v>3023</v>
      </c>
      <c r="F39" s="31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73"/>
      <c r="AJ39" s="31">
        <f t="shared" si="57"/>
        <v>0</v>
      </c>
      <c r="AK39" s="32">
        <f t="shared" si="57"/>
        <v>0</v>
      </c>
      <c r="AL39" s="32"/>
      <c r="AM39" s="76">
        <f t="shared" si="1"/>
        <v>0</v>
      </c>
      <c r="AN39" s="31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73"/>
      <c r="BR39" s="31">
        <f t="shared" si="58"/>
        <v>0</v>
      </c>
      <c r="BS39" s="32">
        <f t="shared" si="58"/>
        <v>0</v>
      </c>
      <c r="BT39" s="32"/>
      <c r="BU39" s="76">
        <f t="shared" si="3"/>
        <v>0</v>
      </c>
      <c r="BV39" s="31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73"/>
      <c r="CZ39" s="31">
        <f t="shared" si="59"/>
        <v>0</v>
      </c>
      <c r="DA39" s="32">
        <f t="shared" si="59"/>
        <v>0</v>
      </c>
      <c r="DB39" s="32"/>
      <c r="DC39" s="76">
        <f t="shared" si="5"/>
        <v>0</v>
      </c>
      <c r="DG39">
        <f t="shared" si="6"/>
        <v>0</v>
      </c>
      <c r="DH39">
        <f t="shared" si="7"/>
        <v>0</v>
      </c>
      <c r="DI39">
        <f t="shared" si="8"/>
        <v>0</v>
      </c>
      <c r="DJ39">
        <f t="shared" si="9"/>
        <v>0</v>
      </c>
      <c r="DK39">
        <f t="shared" si="10"/>
        <v>0</v>
      </c>
      <c r="DL39">
        <f t="shared" si="11"/>
        <v>0</v>
      </c>
      <c r="DM39">
        <f t="shared" si="12"/>
        <v>0</v>
      </c>
      <c r="DN39">
        <f t="shared" si="13"/>
        <v>0</v>
      </c>
      <c r="DO39">
        <f t="shared" si="14"/>
        <v>0</v>
      </c>
      <c r="DP39">
        <f t="shared" si="15"/>
        <v>0</v>
      </c>
      <c r="DQ39" s="114">
        <f t="shared" si="16"/>
        <v>0</v>
      </c>
      <c r="DR39">
        <f t="shared" si="17"/>
        <v>0</v>
      </c>
      <c r="DS39">
        <f t="shared" si="18"/>
        <v>0</v>
      </c>
      <c r="DT39">
        <f t="shared" si="19"/>
        <v>0</v>
      </c>
      <c r="DU39">
        <f t="shared" si="20"/>
        <v>0</v>
      </c>
      <c r="DV39">
        <f t="shared" si="21"/>
        <v>0</v>
      </c>
      <c r="DW39">
        <f t="shared" si="22"/>
        <v>0</v>
      </c>
      <c r="DX39">
        <f t="shared" si="23"/>
        <v>0</v>
      </c>
      <c r="DY39">
        <f t="shared" si="24"/>
        <v>0</v>
      </c>
      <c r="DZ39">
        <f t="shared" si="25"/>
        <v>0</v>
      </c>
      <c r="EA39">
        <f t="shared" si="26"/>
        <v>0</v>
      </c>
      <c r="EB39" s="115">
        <f t="shared" si="27"/>
        <v>0</v>
      </c>
      <c r="EC39">
        <f t="shared" si="28"/>
        <v>0</v>
      </c>
      <c r="ED39">
        <f t="shared" si="29"/>
        <v>0</v>
      </c>
      <c r="EE39">
        <f t="shared" si="30"/>
        <v>0</v>
      </c>
      <c r="EF39">
        <f t="shared" si="31"/>
        <v>0</v>
      </c>
      <c r="EG39">
        <f t="shared" si="32"/>
        <v>0</v>
      </c>
      <c r="EH39">
        <f t="shared" si="33"/>
        <v>0</v>
      </c>
      <c r="EI39">
        <f t="shared" si="34"/>
        <v>0</v>
      </c>
      <c r="EJ39">
        <f t="shared" si="35"/>
        <v>0</v>
      </c>
      <c r="EK39">
        <f t="shared" si="36"/>
        <v>0</v>
      </c>
      <c r="EL39">
        <f t="shared" si="37"/>
        <v>0</v>
      </c>
      <c r="EM39" s="116">
        <f t="shared" si="38"/>
        <v>0</v>
      </c>
    </row>
    <row r="40" ht="15.75" spans="2:143">
      <c r="B40" s="51"/>
      <c r="C40" s="36">
        <v>32</v>
      </c>
      <c r="D40" s="37" t="s">
        <v>75</v>
      </c>
      <c r="E40" s="38">
        <v>3955</v>
      </c>
      <c r="F40" s="31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73"/>
      <c r="AJ40" s="31">
        <f t="shared" si="57"/>
        <v>0</v>
      </c>
      <c r="AK40" s="32">
        <f t="shared" si="57"/>
        <v>0</v>
      </c>
      <c r="AL40" s="32"/>
      <c r="AM40" s="76">
        <f t="shared" si="1"/>
        <v>0</v>
      </c>
      <c r="AN40" s="31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73"/>
      <c r="BR40" s="31">
        <f t="shared" si="58"/>
        <v>0</v>
      </c>
      <c r="BS40" s="32">
        <f t="shared" si="58"/>
        <v>0</v>
      </c>
      <c r="BT40" s="32"/>
      <c r="BU40" s="76">
        <f t="shared" si="3"/>
        <v>0</v>
      </c>
      <c r="BV40" s="31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73"/>
      <c r="CZ40" s="31">
        <f t="shared" si="59"/>
        <v>0</v>
      </c>
      <c r="DA40" s="32">
        <f t="shared" si="59"/>
        <v>0</v>
      </c>
      <c r="DB40" s="32"/>
      <c r="DC40" s="76">
        <f t="shared" si="5"/>
        <v>0</v>
      </c>
      <c r="DG40">
        <f t="shared" si="6"/>
        <v>0</v>
      </c>
      <c r="DH40">
        <f t="shared" si="7"/>
        <v>0</v>
      </c>
      <c r="DI40">
        <f t="shared" si="8"/>
        <v>0</v>
      </c>
      <c r="DJ40">
        <f t="shared" si="9"/>
        <v>0</v>
      </c>
      <c r="DK40">
        <f t="shared" si="10"/>
        <v>0</v>
      </c>
      <c r="DL40">
        <f t="shared" si="11"/>
        <v>0</v>
      </c>
      <c r="DM40">
        <f t="shared" si="12"/>
        <v>0</v>
      </c>
      <c r="DN40">
        <f t="shared" si="13"/>
        <v>0</v>
      </c>
      <c r="DO40">
        <f t="shared" si="14"/>
        <v>0</v>
      </c>
      <c r="DP40">
        <f t="shared" si="15"/>
        <v>0</v>
      </c>
      <c r="DQ40" s="114">
        <f t="shared" si="16"/>
        <v>0</v>
      </c>
      <c r="DR40">
        <f t="shared" si="17"/>
        <v>0</v>
      </c>
      <c r="DS40">
        <f t="shared" si="18"/>
        <v>0</v>
      </c>
      <c r="DT40">
        <f t="shared" si="19"/>
        <v>0</v>
      </c>
      <c r="DU40">
        <f t="shared" si="20"/>
        <v>0</v>
      </c>
      <c r="DV40">
        <f t="shared" si="21"/>
        <v>0</v>
      </c>
      <c r="DW40">
        <f t="shared" si="22"/>
        <v>0</v>
      </c>
      <c r="DX40">
        <f t="shared" si="23"/>
        <v>0</v>
      </c>
      <c r="DY40">
        <f t="shared" si="24"/>
        <v>0</v>
      </c>
      <c r="DZ40">
        <f t="shared" si="25"/>
        <v>0</v>
      </c>
      <c r="EA40">
        <f t="shared" si="26"/>
        <v>0</v>
      </c>
      <c r="EB40" s="115">
        <f t="shared" si="27"/>
        <v>0</v>
      </c>
      <c r="EC40">
        <f t="shared" si="28"/>
        <v>0</v>
      </c>
      <c r="ED40">
        <f t="shared" si="29"/>
        <v>0</v>
      </c>
      <c r="EE40">
        <f t="shared" si="30"/>
        <v>0</v>
      </c>
      <c r="EF40">
        <f t="shared" si="31"/>
        <v>0</v>
      </c>
      <c r="EG40">
        <f t="shared" si="32"/>
        <v>0</v>
      </c>
      <c r="EH40">
        <f t="shared" si="33"/>
        <v>0</v>
      </c>
      <c r="EI40">
        <f t="shared" si="34"/>
        <v>0</v>
      </c>
      <c r="EJ40">
        <f t="shared" si="35"/>
        <v>0</v>
      </c>
      <c r="EK40">
        <f t="shared" si="36"/>
        <v>0</v>
      </c>
      <c r="EL40">
        <f t="shared" si="37"/>
        <v>0</v>
      </c>
      <c r="EM40" s="116">
        <f t="shared" si="38"/>
        <v>0</v>
      </c>
    </row>
    <row r="41" ht="15.75" spans="2:143">
      <c r="B41" s="51"/>
      <c r="C41" s="36">
        <v>33</v>
      </c>
      <c r="D41" s="37" t="s">
        <v>76</v>
      </c>
      <c r="E41" s="38">
        <v>3342</v>
      </c>
      <c r="F41" s="31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73"/>
      <c r="AJ41" s="31">
        <f t="shared" si="57"/>
        <v>0</v>
      </c>
      <c r="AK41" s="32">
        <f t="shared" si="57"/>
        <v>0</v>
      </c>
      <c r="AL41" s="32"/>
      <c r="AM41" s="76">
        <f t="shared" si="1"/>
        <v>0</v>
      </c>
      <c r="AN41" s="31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73"/>
      <c r="BR41" s="31">
        <f t="shared" si="58"/>
        <v>0</v>
      </c>
      <c r="BS41" s="32">
        <f t="shared" si="58"/>
        <v>0</v>
      </c>
      <c r="BT41" s="32"/>
      <c r="BU41" s="76">
        <f t="shared" si="3"/>
        <v>0</v>
      </c>
      <c r="BV41" s="31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73"/>
      <c r="CZ41" s="31">
        <f t="shared" si="59"/>
        <v>0</v>
      </c>
      <c r="DA41" s="32">
        <f t="shared" si="59"/>
        <v>0</v>
      </c>
      <c r="DB41" s="32"/>
      <c r="DC41" s="76">
        <f t="shared" si="5"/>
        <v>0</v>
      </c>
      <c r="DG41">
        <f t="shared" si="6"/>
        <v>0</v>
      </c>
      <c r="DH41">
        <f t="shared" si="7"/>
        <v>0</v>
      </c>
      <c r="DI41">
        <f t="shared" si="8"/>
        <v>0</v>
      </c>
      <c r="DJ41">
        <f t="shared" si="9"/>
        <v>0</v>
      </c>
      <c r="DK41">
        <f t="shared" si="10"/>
        <v>0</v>
      </c>
      <c r="DL41">
        <f t="shared" si="11"/>
        <v>0</v>
      </c>
      <c r="DM41">
        <f t="shared" si="12"/>
        <v>0</v>
      </c>
      <c r="DN41">
        <f t="shared" si="13"/>
        <v>0</v>
      </c>
      <c r="DO41">
        <f t="shared" si="14"/>
        <v>0</v>
      </c>
      <c r="DP41">
        <f t="shared" si="15"/>
        <v>0</v>
      </c>
      <c r="DQ41" s="114">
        <f t="shared" si="16"/>
        <v>0</v>
      </c>
      <c r="DR41">
        <f t="shared" si="17"/>
        <v>0</v>
      </c>
      <c r="DS41">
        <f t="shared" si="18"/>
        <v>0</v>
      </c>
      <c r="DT41">
        <f t="shared" si="19"/>
        <v>0</v>
      </c>
      <c r="DU41">
        <f t="shared" si="20"/>
        <v>0</v>
      </c>
      <c r="DV41">
        <f t="shared" si="21"/>
        <v>0</v>
      </c>
      <c r="DW41">
        <f t="shared" si="22"/>
        <v>0</v>
      </c>
      <c r="DX41">
        <f t="shared" si="23"/>
        <v>0</v>
      </c>
      <c r="DY41">
        <f t="shared" si="24"/>
        <v>0</v>
      </c>
      <c r="DZ41">
        <f t="shared" si="25"/>
        <v>0</v>
      </c>
      <c r="EA41">
        <f t="shared" si="26"/>
        <v>0</v>
      </c>
      <c r="EB41" s="115">
        <f t="shared" si="27"/>
        <v>0</v>
      </c>
      <c r="EC41">
        <f t="shared" si="28"/>
        <v>0</v>
      </c>
      <c r="ED41">
        <f t="shared" si="29"/>
        <v>0</v>
      </c>
      <c r="EE41">
        <f t="shared" si="30"/>
        <v>0</v>
      </c>
      <c r="EF41">
        <f t="shared" si="31"/>
        <v>0</v>
      </c>
      <c r="EG41">
        <f t="shared" si="32"/>
        <v>0</v>
      </c>
      <c r="EH41">
        <f t="shared" si="33"/>
        <v>0</v>
      </c>
      <c r="EI41">
        <f t="shared" si="34"/>
        <v>0</v>
      </c>
      <c r="EJ41">
        <f t="shared" si="35"/>
        <v>0</v>
      </c>
      <c r="EK41">
        <f t="shared" si="36"/>
        <v>0</v>
      </c>
      <c r="EL41">
        <f t="shared" si="37"/>
        <v>0</v>
      </c>
      <c r="EM41" s="116">
        <f t="shared" si="38"/>
        <v>0</v>
      </c>
    </row>
    <row r="42" ht="16.5" spans="2:143">
      <c r="B42" s="52"/>
      <c r="C42" s="40">
        <v>34</v>
      </c>
      <c r="D42" s="41" t="s">
        <v>77</v>
      </c>
      <c r="E42" s="42">
        <v>5716</v>
      </c>
      <c r="F42" s="43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77"/>
      <c r="AJ42" s="43">
        <f t="shared" si="57"/>
        <v>0</v>
      </c>
      <c r="AK42" s="44">
        <f t="shared" si="57"/>
        <v>0</v>
      </c>
      <c r="AL42" s="44"/>
      <c r="AM42" s="78">
        <f t="shared" si="1"/>
        <v>0</v>
      </c>
      <c r="AN42" s="43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77"/>
      <c r="BR42" s="43">
        <f t="shared" si="58"/>
        <v>0</v>
      </c>
      <c r="BS42" s="44">
        <f t="shared" si="58"/>
        <v>0</v>
      </c>
      <c r="BT42" s="44"/>
      <c r="BU42" s="78">
        <f t="shared" si="3"/>
        <v>0</v>
      </c>
      <c r="BV42" s="43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77"/>
      <c r="CZ42" s="43">
        <f t="shared" si="59"/>
        <v>0</v>
      </c>
      <c r="DA42" s="44">
        <f t="shared" si="59"/>
        <v>0</v>
      </c>
      <c r="DB42" s="44"/>
      <c r="DC42" s="78">
        <f t="shared" si="5"/>
        <v>0</v>
      </c>
      <c r="DG42">
        <f t="shared" si="6"/>
        <v>0</v>
      </c>
      <c r="DH42">
        <f t="shared" si="7"/>
        <v>0</v>
      </c>
      <c r="DI42">
        <f t="shared" si="8"/>
        <v>0</v>
      </c>
      <c r="DJ42">
        <f t="shared" si="9"/>
        <v>0</v>
      </c>
      <c r="DK42">
        <f t="shared" si="10"/>
        <v>0</v>
      </c>
      <c r="DL42">
        <f t="shared" si="11"/>
        <v>0</v>
      </c>
      <c r="DM42">
        <f t="shared" si="12"/>
        <v>0</v>
      </c>
      <c r="DN42">
        <f t="shared" si="13"/>
        <v>0</v>
      </c>
      <c r="DO42">
        <f t="shared" si="14"/>
        <v>0</v>
      </c>
      <c r="DP42">
        <f t="shared" si="15"/>
        <v>0</v>
      </c>
      <c r="DQ42" s="114">
        <f t="shared" si="16"/>
        <v>0</v>
      </c>
      <c r="DR42">
        <f t="shared" si="17"/>
        <v>0</v>
      </c>
      <c r="DS42">
        <f t="shared" si="18"/>
        <v>0</v>
      </c>
      <c r="DT42">
        <f t="shared" si="19"/>
        <v>0</v>
      </c>
      <c r="DU42">
        <f t="shared" si="20"/>
        <v>0</v>
      </c>
      <c r="DV42">
        <f t="shared" si="21"/>
        <v>0</v>
      </c>
      <c r="DW42">
        <f t="shared" si="22"/>
        <v>0</v>
      </c>
      <c r="DX42">
        <f t="shared" si="23"/>
        <v>0</v>
      </c>
      <c r="DY42">
        <f t="shared" si="24"/>
        <v>0</v>
      </c>
      <c r="DZ42">
        <f t="shared" si="25"/>
        <v>0</v>
      </c>
      <c r="EA42">
        <f t="shared" si="26"/>
        <v>0</v>
      </c>
      <c r="EB42" s="115">
        <f t="shared" si="27"/>
        <v>0</v>
      </c>
      <c r="EC42">
        <f t="shared" si="28"/>
        <v>0</v>
      </c>
      <c r="ED42">
        <f t="shared" si="29"/>
        <v>0</v>
      </c>
      <c r="EE42">
        <f t="shared" si="30"/>
        <v>0</v>
      </c>
      <c r="EF42">
        <f t="shared" si="31"/>
        <v>0</v>
      </c>
      <c r="EG42">
        <f t="shared" si="32"/>
        <v>0</v>
      </c>
      <c r="EH42">
        <f t="shared" si="33"/>
        <v>0</v>
      </c>
      <c r="EI42">
        <f t="shared" si="34"/>
        <v>0</v>
      </c>
      <c r="EJ42">
        <f t="shared" si="35"/>
        <v>0</v>
      </c>
      <c r="EK42">
        <f t="shared" si="36"/>
        <v>0</v>
      </c>
      <c r="EL42">
        <f t="shared" si="37"/>
        <v>0</v>
      </c>
      <c r="EM42" s="116">
        <f t="shared" si="38"/>
        <v>0</v>
      </c>
    </row>
    <row r="43" ht="16.5" spans="2:143">
      <c r="B43" s="45"/>
      <c r="C43" s="46"/>
      <c r="D43" s="47" t="s">
        <v>43</v>
      </c>
      <c r="E43" s="48">
        <f>SUM(E36:E42)</f>
        <v>29955</v>
      </c>
      <c r="F43" s="49">
        <f>SUM(F36:F42)</f>
        <v>0</v>
      </c>
      <c r="G43" s="50">
        <f t="shared" ref="G43:AL43" si="60">SUM(G36:G42)</f>
        <v>0</v>
      </c>
      <c r="H43" s="50">
        <f t="shared" si="60"/>
        <v>0</v>
      </c>
      <c r="I43" s="50">
        <f t="shared" si="60"/>
        <v>0</v>
      </c>
      <c r="J43" s="50">
        <f t="shared" si="60"/>
        <v>0</v>
      </c>
      <c r="K43" s="50">
        <f t="shared" si="60"/>
        <v>0</v>
      </c>
      <c r="L43" s="50">
        <f t="shared" si="60"/>
        <v>0</v>
      </c>
      <c r="M43" s="50">
        <f t="shared" si="60"/>
        <v>0</v>
      </c>
      <c r="N43" s="50">
        <f t="shared" si="60"/>
        <v>0</v>
      </c>
      <c r="O43" s="50">
        <f t="shared" si="60"/>
        <v>0</v>
      </c>
      <c r="P43" s="50">
        <f t="shared" si="60"/>
        <v>0</v>
      </c>
      <c r="Q43" s="50">
        <f t="shared" si="60"/>
        <v>0</v>
      </c>
      <c r="R43" s="50">
        <f t="shared" si="60"/>
        <v>0</v>
      </c>
      <c r="S43" s="50">
        <f t="shared" si="60"/>
        <v>0</v>
      </c>
      <c r="T43" s="50">
        <f t="shared" si="60"/>
        <v>0</v>
      </c>
      <c r="U43" s="50">
        <f t="shared" si="60"/>
        <v>0</v>
      </c>
      <c r="V43" s="50">
        <f t="shared" si="60"/>
        <v>0</v>
      </c>
      <c r="W43" s="50">
        <f t="shared" si="60"/>
        <v>0</v>
      </c>
      <c r="X43" s="50">
        <f t="shared" si="60"/>
        <v>0</v>
      </c>
      <c r="Y43" s="50">
        <f t="shared" si="60"/>
        <v>0</v>
      </c>
      <c r="Z43" s="50">
        <f t="shared" si="60"/>
        <v>0</v>
      </c>
      <c r="AA43" s="50">
        <f t="shared" si="60"/>
        <v>0</v>
      </c>
      <c r="AB43" s="50">
        <f t="shared" si="60"/>
        <v>0</v>
      </c>
      <c r="AC43" s="50">
        <f t="shared" si="60"/>
        <v>0</v>
      </c>
      <c r="AD43" s="50">
        <f t="shared" si="60"/>
        <v>0</v>
      </c>
      <c r="AE43" s="50">
        <f t="shared" si="60"/>
        <v>0</v>
      </c>
      <c r="AF43" s="50">
        <f t="shared" si="60"/>
        <v>0</v>
      </c>
      <c r="AG43" s="50">
        <f t="shared" si="60"/>
        <v>0</v>
      </c>
      <c r="AH43" s="50">
        <f t="shared" si="60"/>
        <v>0</v>
      </c>
      <c r="AI43" s="79">
        <f t="shared" si="60"/>
        <v>0</v>
      </c>
      <c r="AJ43" s="49">
        <f t="shared" si="60"/>
        <v>0</v>
      </c>
      <c r="AK43" s="50">
        <f t="shared" si="60"/>
        <v>0</v>
      </c>
      <c r="AL43" s="50">
        <f t="shared" si="60"/>
        <v>0</v>
      </c>
      <c r="AM43" s="80">
        <f t="shared" si="1"/>
        <v>0</v>
      </c>
      <c r="AN43" s="49">
        <f>SUM(AN36:AN42)</f>
        <v>0</v>
      </c>
      <c r="AO43" s="50">
        <f t="shared" ref="AO43:BT43" si="61">SUM(AO36:AO42)</f>
        <v>0</v>
      </c>
      <c r="AP43" s="50">
        <f t="shared" si="61"/>
        <v>0</v>
      </c>
      <c r="AQ43" s="50">
        <f t="shared" si="61"/>
        <v>0</v>
      </c>
      <c r="AR43" s="50">
        <f t="shared" si="61"/>
        <v>0</v>
      </c>
      <c r="AS43" s="50">
        <f t="shared" si="61"/>
        <v>0</v>
      </c>
      <c r="AT43" s="50">
        <f t="shared" si="61"/>
        <v>0</v>
      </c>
      <c r="AU43" s="50">
        <f t="shared" si="61"/>
        <v>0</v>
      </c>
      <c r="AV43" s="50">
        <f t="shared" si="61"/>
        <v>0</v>
      </c>
      <c r="AW43" s="50">
        <f t="shared" si="61"/>
        <v>0</v>
      </c>
      <c r="AX43" s="50">
        <f t="shared" si="61"/>
        <v>0</v>
      </c>
      <c r="AY43" s="50">
        <f t="shared" si="61"/>
        <v>0</v>
      </c>
      <c r="AZ43" s="50">
        <f t="shared" si="61"/>
        <v>0</v>
      </c>
      <c r="BA43" s="50">
        <f t="shared" si="61"/>
        <v>0</v>
      </c>
      <c r="BB43" s="50">
        <f t="shared" si="61"/>
        <v>0</v>
      </c>
      <c r="BC43" s="50">
        <f t="shared" si="61"/>
        <v>0</v>
      </c>
      <c r="BD43" s="50">
        <f t="shared" si="61"/>
        <v>0</v>
      </c>
      <c r="BE43" s="50">
        <f t="shared" si="61"/>
        <v>0</v>
      </c>
      <c r="BF43" s="50">
        <f t="shared" si="61"/>
        <v>0</v>
      </c>
      <c r="BG43" s="50">
        <f t="shared" si="61"/>
        <v>0</v>
      </c>
      <c r="BH43" s="50">
        <f t="shared" si="61"/>
        <v>0</v>
      </c>
      <c r="BI43" s="50">
        <f t="shared" si="61"/>
        <v>0</v>
      </c>
      <c r="BJ43" s="50">
        <f t="shared" si="61"/>
        <v>0</v>
      </c>
      <c r="BK43" s="50">
        <f t="shared" si="61"/>
        <v>0</v>
      </c>
      <c r="BL43" s="50">
        <f t="shared" si="61"/>
        <v>0</v>
      </c>
      <c r="BM43" s="50">
        <f t="shared" si="61"/>
        <v>0</v>
      </c>
      <c r="BN43" s="50">
        <f t="shared" si="61"/>
        <v>0</v>
      </c>
      <c r="BO43" s="50">
        <f t="shared" si="61"/>
        <v>0</v>
      </c>
      <c r="BP43" s="50">
        <f t="shared" si="61"/>
        <v>0</v>
      </c>
      <c r="BQ43" s="79">
        <f t="shared" si="61"/>
        <v>0</v>
      </c>
      <c r="BR43" s="49">
        <f t="shared" si="61"/>
        <v>0</v>
      </c>
      <c r="BS43" s="50">
        <f t="shared" si="61"/>
        <v>0</v>
      </c>
      <c r="BT43" s="50">
        <f t="shared" si="61"/>
        <v>0</v>
      </c>
      <c r="BU43" s="80">
        <f t="shared" si="3"/>
        <v>0</v>
      </c>
      <c r="BV43" s="49">
        <f>SUM(BV36:BV42)</f>
        <v>0</v>
      </c>
      <c r="BW43" s="50">
        <f t="shared" ref="BW43:EH43" si="62">SUM(BW36:BW42)</f>
        <v>0</v>
      </c>
      <c r="BX43" s="50">
        <f t="shared" si="62"/>
        <v>0</v>
      </c>
      <c r="BY43" s="50">
        <f t="shared" si="62"/>
        <v>0</v>
      </c>
      <c r="BZ43" s="50">
        <f t="shared" si="62"/>
        <v>0</v>
      </c>
      <c r="CA43" s="50">
        <f t="shared" si="62"/>
        <v>0</v>
      </c>
      <c r="CB43" s="50">
        <f t="shared" si="62"/>
        <v>0</v>
      </c>
      <c r="CC43" s="50">
        <f t="shared" si="62"/>
        <v>0</v>
      </c>
      <c r="CD43" s="50">
        <f t="shared" si="62"/>
        <v>0</v>
      </c>
      <c r="CE43" s="50">
        <f t="shared" si="62"/>
        <v>0</v>
      </c>
      <c r="CF43" s="50">
        <f t="shared" si="62"/>
        <v>0</v>
      </c>
      <c r="CG43" s="50">
        <f t="shared" si="62"/>
        <v>0</v>
      </c>
      <c r="CH43" s="50">
        <f t="shared" si="62"/>
        <v>0</v>
      </c>
      <c r="CI43" s="50">
        <f t="shared" si="62"/>
        <v>0</v>
      </c>
      <c r="CJ43" s="50">
        <f t="shared" si="62"/>
        <v>0</v>
      </c>
      <c r="CK43" s="50">
        <f t="shared" si="62"/>
        <v>0</v>
      </c>
      <c r="CL43" s="50">
        <f t="shared" si="62"/>
        <v>0</v>
      </c>
      <c r="CM43" s="50">
        <f t="shared" si="62"/>
        <v>0</v>
      </c>
      <c r="CN43" s="50">
        <f t="shared" si="62"/>
        <v>0</v>
      </c>
      <c r="CO43" s="50">
        <f t="shared" si="62"/>
        <v>0</v>
      </c>
      <c r="CP43" s="50">
        <f t="shared" si="62"/>
        <v>0</v>
      </c>
      <c r="CQ43" s="50">
        <f t="shared" si="62"/>
        <v>0</v>
      </c>
      <c r="CR43" s="50">
        <f t="shared" si="62"/>
        <v>0</v>
      </c>
      <c r="CS43" s="50">
        <f t="shared" si="62"/>
        <v>0</v>
      </c>
      <c r="CT43" s="50">
        <f t="shared" si="62"/>
        <v>0</v>
      </c>
      <c r="CU43" s="50">
        <f t="shared" si="62"/>
        <v>0</v>
      </c>
      <c r="CV43" s="50">
        <f t="shared" si="62"/>
        <v>0</v>
      </c>
      <c r="CW43" s="50">
        <f t="shared" si="62"/>
        <v>0</v>
      </c>
      <c r="CX43" s="50">
        <f t="shared" si="62"/>
        <v>0</v>
      </c>
      <c r="CY43" s="79">
        <f t="shared" si="62"/>
        <v>0</v>
      </c>
      <c r="CZ43" s="49">
        <f t="shared" si="62"/>
        <v>0</v>
      </c>
      <c r="DA43" s="50">
        <f t="shared" si="62"/>
        <v>0</v>
      </c>
      <c r="DB43" s="50">
        <f t="shared" si="62"/>
        <v>0</v>
      </c>
      <c r="DC43" s="80">
        <f t="shared" si="5"/>
        <v>0</v>
      </c>
      <c r="DG43">
        <f t="shared" si="62"/>
        <v>0</v>
      </c>
      <c r="DH43">
        <f t="shared" si="62"/>
        <v>0</v>
      </c>
      <c r="DI43">
        <f t="shared" si="62"/>
        <v>0</v>
      </c>
      <c r="DJ43">
        <f t="shared" si="62"/>
        <v>0</v>
      </c>
      <c r="DK43">
        <f t="shared" si="62"/>
        <v>0</v>
      </c>
      <c r="DL43">
        <f t="shared" si="62"/>
        <v>0</v>
      </c>
      <c r="DM43">
        <f t="shared" si="62"/>
        <v>0</v>
      </c>
      <c r="DN43">
        <f t="shared" si="62"/>
        <v>0</v>
      </c>
      <c r="DO43">
        <f t="shared" si="62"/>
        <v>0</v>
      </c>
      <c r="DP43">
        <f t="shared" si="62"/>
        <v>0</v>
      </c>
      <c r="DQ43" s="114">
        <f t="shared" si="62"/>
        <v>0</v>
      </c>
      <c r="DR43">
        <f t="shared" si="62"/>
        <v>0</v>
      </c>
      <c r="DS43">
        <f t="shared" si="62"/>
        <v>0</v>
      </c>
      <c r="DT43">
        <f t="shared" si="62"/>
        <v>0</v>
      </c>
      <c r="DU43">
        <f t="shared" si="62"/>
        <v>0</v>
      </c>
      <c r="DV43">
        <f t="shared" si="62"/>
        <v>0</v>
      </c>
      <c r="DW43">
        <f t="shared" si="62"/>
        <v>0</v>
      </c>
      <c r="DX43">
        <f t="shared" si="62"/>
        <v>0</v>
      </c>
      <c r="DY43">
        <f t="shared" si="62"/>
        <v>0</v>
      </c>
      <c r="DZ43">
        <f t="shared" si="62"/>
        <v>0</v>
      </c>
      <c r="EA43">
        <f t="shared" si="62"/>
        <v>0</v>
      </c>
      <c r="EB43" s="115">
        <f t="shared" si="62"/>
        <v>0</v>
      </c>
      <c r="EC43">
        <f t="shared" si="62"/>
        <v>0</v>
      </c>
      <c r="ED43">
        <f t="shared" si="62"/>
        <v>0</v>
      </c>
      <c r="EE43">
        <f t="shared" si="62"/>
        <v>0</v>
      </c>
      <c r="EF43">
        <f t="shared" si="62"/>
        <v>0</v>
      </c>
      <c r="EG43">
        <f t="shared" si="62"/>
        <v>0</v>
      </c>
      <c r="EH43">
        <f t="shared" si="62"/>
        <v>0</v>
      </c>
      <c r="EI43">
        <f t="shared" ref="EI43:EM43" si="63">SUM(EI36:EI42)</f>
        <v>0</v>
      </c>
      <c r="EJ43">
        <f t="shared" si="63"/>
        <v>0</v>
      </c>
      <c r="EK43">
        <f t="shared" si="63"/>
        <v>0</v>
      </c>
      <c r="EL43">
        <f t="shared" si="63"/>
        <v>0</v>
      </c>
      <c r="EM43" s="116">
        <f t="shared" si="63"/>
        <v>0</v>
      </c>
    </row>
    <row r="44" ht="16.5" spans="2:143">
      <c r="B44" s="53" t="s">
        <v>78</v>
      </c>
      <c r="C44" s="54"/>
      <c r="D44" s="54"/>
      <c r="E44" s="55">
        <f>E43+E35+E26+E16</f>
        <v>129608.14</v>
      </c>
      <c r="F44" s="49">
        <f>F16+F26+F35+F43</f>
        <v>41.49</v>
      </c>
      <c r="G44" s="50">
        <f t="shared" ref="G44:AL44" si="64">G16+G26+G35+G43</f>
        <v>41.49</v>
      </c>
      <c r="H44" s="50">
        <f t="shared" si="64"/>
        <v>0</v>
      </c>
      <c r="I44" s="50">
        <f t="shared" si="64"/>
        <v>42</v>
      </c>
      <c r="J44" s="50">
        <f t="shared" si="64"/>
        <v>42</v>
      </c>
      <c r="K44" s="50">
        <f t="shared" si="64"/>
        <v>0</v>
      </c>
      <c r="L44" s="50">
        <f t="shared" si="64"/>
        <v>19</v>
      </c>
      <c r="M44" s="50">
        <f t="shared" si="64"/>
        <v>19</v>
      </c>
      <c r="N44" s="50">
        <f t="shared" si="64"/>
        <v>0</v>
      </c>
      <c r="O44" s="50">
        <f t="shared" si="64"/>
        <v>18.85</v>
      </c>
      <c r="P44" s="50">
        <f t="shared" si="64"/>
        <v>18.9</v>
      </c>
      <c r="Q44" s="50">
        <f t="shared" si="64"/>
        <v>0</v>
      </c>
      <c r="R44" s="50">
        <f t="shared" si="64"/>
        <v>0</v>
      </c>
      <c r="S44" s="50">
        <f t="shared" si="64"/>
        <v>0</v>
      </c>
      <c r="T44" s="50">
        <f t="shared" si="64"/>
        <v>0</v>
      </c>
      <c r="U44" s="50">
        <f t="shared" si="64"/>
        <v>0</v>
      </c>
      <c r="V44" s="50">
        <f t="shared" si="64"/>
        <v>0</v>
      </c>
      <c r="W44" s="50">
        <f t="shared" si="64"/>
        <v>0</v>
      </c>
      <c r="X44" s="50">
        <f t="shared" si="64"/>
        <v>0</v>
      </c>
      <c r="Y44" s="50">
        <f t="shared" si="64"/>
        <v>0</v>
      </c>
      <c r="Z44" s="50">
        <f t="shared" si="64"/>
        <v>0</v>
      </c>
      <c r="AA44" s="50">
        <f t="shared" si="64"/>
        <v>0</v>
      </c>
      <c r="AB44" s="50">
        <f t="shared" si="64"/>
        <v>0</v>
      </c>
      <c r="AC44" s="50">
        <f t="shared" si="64"/>
        <v>0</v>
      </c>
      <c r="AD44" s="50">
        <f t="shared" si="64"/>
        <v>0</v>
      </c>
      <c r="AE44" s="50">
        <f t="shared" si="64"/>
        <v>0</v>
      </c>
      <c r="AF44" s="50">
        <f t="shared" si="64"/>
        <v>0</v>
      </c>
      <c r="AG44" s="50">
        <f t="shared" si="64"/>
        <v>0</v>
      </c>
      <c r="AH44" s="50">
        <f t="shared" si="64"/>
        <v>0</v>
      </c>
      <c r="AI44" s="79">
        <f t="shared" si="64"/>
        <v>0</v>
      </c>
      <c r="AJ44" s="49">
        <f t="shared" si="64"/>
        <v>121.34</v>
      </c>
      <c r="AK44" s="50">
        <f t="shared" si="64"/>
        <v>121.39</v>
      </c>
      <c r="AL44" s="50">
        <f t="shared" si="64"/>
        <v>17.58</v>
      </c>
      <c r="AM44" s="80">
        <f t="shared" si="1"/>
        <v>0</v>
      </c>
      <c r="AN44" s="49">
        <f>AN16+AN26+AN35+AN43</f>
        <v>27.72</v>
      </c>
      <c r="AO44" s="50">
        <f t="shared" ref="AO44:BT44" si="65">AO16+AO26+AO35+AO43</f>
        <v>27.72</v>
      </c>
      <c r="AP44" s="50">
        <f t="shared" si="65"/>
        <v>0</v>
      </c>
      <c r="AQ44" s="50">
        <f t="shared" si="65"/>
        <v>0</v>
      </c>
      <c r="AR44" s="50">
        <f t="shared" si="65"/>
        <v>0</v>
      </c>
      <c r="AS44" s="50">
        <f t="shared" si="65"/>
        <v>0</v>
      </c>
      <c r="AT44" s="50">
        <f t="shared" si="65"/>
        <v>0</v>
      </c>
      <c r="AU44" s="50">
        <f t="shared" si="65"/>
        <v>0</v>
      </c>
      <c r="AV44" s="50">
        <f t="shared" si="65"/>
        <v>0</v>
      </c>
      <c r="AW44" s="50">
        <f t="shared" si="65"/>
        <v>5.97</v>
      </c>
      <c r="AX44" s="50">
        <f t="shared" si="65"/>
        <v>5.97</v>
      </c>
      <c r="AY44" s="50">
        <f t="shared" si="65"/>
        <v>0</v>
      </c>
      <c r="AZ44" s="50">
        <f t="shared" si="65"/>
        <v>0</v>
      </c>
      <c r="BA44" s="50">
        <f t="shared" si="65"/>
        <v>0</v>
      </c>
      <c r="BB44" s="50">
        <f t="shared" si="65"/>
        <v>0</v>
      </c>
      <c r="BC44" s="50">
        <f t="shared" si="65"/>
        <v>0</v>
      </c>
      <c r="BD44" s="50">
        <f t="shared" si="65"/>
        <v>0</v>
      </c>
      <c r="BE44" s="50">
        <f t="shared" si="65"/>
        <v>0</v>
      </c>
      <c r="BF44" s="50">
        <f t="shared" si="65"/>
        <v>0</v>
      </c>
      <c r="BG44" s="50">
        <f t="shared" si="65"/>
        <v>0</v>
      </c>
      <c r="BH44" s="50">
        <f t="shared" si="65"/>
        <v>0</v>
      </c>
      <c r="BI44" s="50">
        <f t="shared" si="65"/>
        <v>0</v>
      </c>
      <c r="BJ44" s="50">
        <f t="shared" si="65"/>
        <v>0</v>
      </c>
      <c r="BK44" s="50">
        <f t="shared" si="65"/>
        <v>0</v>
      </c>
      <c r="BL44" s="50">
        <f t="shared" si="65"/>
        <v>0</v>
      </c>
      <c r="BM44" s="50">
        <f t="shared" si="65"/>
        <v>0</v>
      </c>
      <c r="BN44" s="50">
        <f t="shared" si="65"/>
        <v>0</v>
      </c>
      <c r="BO44" s="50">
        <f t="shared" si="65"/>
        <v>0</v>
      </c>
      <c r="BP44" s="50">
        <f t="shared" si="65"/>
        <v>0</v>
      </c>
      <c r="BQ44" s="79">
        <f t="shared" si="65"/>
        <v>0</v>
      </c>
      <c r="BR44" s="49">
        <f t="shared" si="65"/>
        <v>33.69</v>
      </c>
      <c r="BS44" s="50">
        <f t="shared" si="65"/>
        <v>33.69</v>
      </c>
      <c r="BT44" s="50">
        <f t="shared" si="65"/>
        <v>4.5882</v>
      </c>
      <c r="BU44" s="80">
        <f t="shared" si="3"/>
        <v>0</v>
      </c>
      <c r="BV44" s="49">
        <f>BV16+BV26+BV35+BV43</f>
        <v>0</v>
      </c>
      <c r="BW44" s="50">
        <f t="shared" ref="BW44:EH44" si="66">BW16+BW26+BW35+BW43</f>
        <v>0</v>
      </c>
      <c r="BX44" s="50">
        <f t="shared" si="66"/>
        <v>0</v>
      </c>
      <c r="BY44" s="50">
        <f t="shared" si="66"/>
        <v>0</v>
      </c>
      <c r="BZ44" s="50">
        <f t="shared" si="66"/>
        <v>0</v>
      </c>
      <c r="CA44" s="50">
        <f t="shared" si="66"/>
        <v>0</v>
      </c>
      <c r="CB44" s="50">
        <f t="shared" si="66"/>
        <v>0</v>
      </c>
      <c r="CC44" s="50">
        <f t="shared" si="66"/>
        <v>0</v>
      </c>
      <c r="CD44" s="50">
        <f t="shared" si="66"/>
        <v>0</v>
      </c>
      <c r="CE44" s="50">
        <f t="shared" si="66"/>
        <v>0</v>
      </c>
      <c r="CF44" s="50">
        <f t="shared" si="66"/>
        <v>0</v>
      </c>
      <c r="CG44" s="50">
        <f t="shared" si="66"/>
        <v>0</v>
      </c>
      <c r="CH44" s="50">
        <f t="shared" si="66"/>
        <v>0</v>
      </c>
      <c r="CI44" s="50">
        <f t="shared" si="66"/>
        <v>0</v>
      </c>
      <c r="CJ44" s="50">
        <f t="shared" si="66"/>
        <v>0</v>
      </c>
      <c r="CK44" s="50">
        <f t="shared" si="66"/>
        <v>0</v>
      </c>
      <c r="CL44" s="50">
        <f t="shared" si="66"/>
        <v>0</v>
      </c>
      <c r="CM44" s="50">
        <f t="shared" si="66"/>
        <v>0</v>
      </c>
      <c r="CN44" s="50">
        <f t="shared" si="66"/>
        <v>0</v>
      </c>
      <c r="CO44" s="50">
        <f t="shared" si="66"/>
        <v>0</v>
      </c>
      <c r="CP44" s="50">
        <f t="shared" si="66"/>
        <v>0</v>
      </c>
      <c r="CQ44" s="50">
        <f t="shared" si="66"/>
        <v>0</v>
      </c>
      <c r="CR44" s="50">
        <f t="shared" si="66"/>
        <v>0</v>
      </c>
      <c r="CS44" s="50">
        <f t="shared" si="66"/>
        <v>0</v>
      </c>
      <c r="CT44" s="50">
        <f t="shared" si="66"/>
        <v>0</v>
      </c>
      <c r="CU44" s="50">
        <f t="shared" si="66"/>
        <v>0</v>
      </c>
      <c r="CV44" s="50">
        <f t="shared" si="66"/>
        <v>0</v>
      </c>
      <c r="CW44" s="50">
        <f t="shared" si="66"/>
        <v>0</v>
      </c>
      <c r="CX44" s="50">
        <f t="shared" si="66"/>
        <v>0</v>
      </c>
      <c r="CY44" s="79">
        <f t="shared" si="66"/>
        <v>0</v>
      </c>
      <c r="CZ44" s="49">
        <f t="shared" si="66"/>
        <v>0</v>
      </c>
      <c r="DA44" s="50">
        <f t="shared" si="66"/>
        <v>0</v>
      </c>
      <c r="DB44" s="50">
        <f t="shared" si="66"/>
        <v>0</v>
      </c>
      <c r="DC44" s="80">
        <f t="shared" si="5"/>
        <v>0</v>
      </c>
      <c r="DG44">
        <f t="shared" si="66"/>
        <v>0</v>
      </c>
      <c r="DH44">
        <f t="shared" si="66"/>
        <v>0</v>
      </c>
      <c r="DI44">
        <f t="shared" si="66"/>
        <v>0</v>
      </c>
      <c r="DJ44">
        <f t="shared" si="66"/>
        <v>0</v>
      </c>
      <c r="DK44">
        <f t="shared" si="66"/>
        <v>0</v>
      </c>
      <c r="DL44">
        <f t="shared" si="66"/>
        <v>0</v>
      </c>
      <c r="DM44">
        <f t="shared" si="66"/>
        <v>0</v>
      </c>
      <c r="DN44">
        <f t="shared" si="66"/>
        <v>0</v>
      </c>
      <c r="DO44">
        <f t="shared" si="66"/>
        <v>0</v>
      </c>
      <c r="DP44">
        <f t="shared" si="66"/>
        <v>0</v>
      </c>
      <c r="DQ44" s="114">
        <f t="shared" si="66"/>
        <v>0</v>
      </c>
      <c r="DR44">
        <f t="shared" si="66"/>
        <v>0</v>
      </c>
      <c r="DS44">
        <f t="shared" si="66"/>
        <v>0</v>
      </c>
      <c r="DT44">
        <f t="shared" si="66"/>
        <v>0</v>
      </c>
      <c r="DU44">
        <f t="shared" si="66"/>
        <v>0</v>
      </c>
      <c r="DV44">
        <f t="shared" si="66"/>
        <v>0</v>
      </c>
      <c r="DW44">
        <f t="shared" si="66"/>
        <v>0</v>
      </c>
      <c r="DX44">
        <f t="shared" si="66"/>
        <v>0</v>
      </c>
      <c r="DY44">
        <f t="shared" si="66"/>
        <v>0</v>
      </c>
      <c r="DZ44">
        <f t="shared" si="66"/>
        <v>0</v>
      </c>
      <c r="EA44">
        <f t="shared" si="66"/>
        <v>0</v>
      </c>
      <c r="EB44" s="115">
        <f t="shared" si="66"/>
        <v>0</v>
      </c>
      <c r="EC44">
        <f t="shared" si="66"/>
        <v>0</v>
      </c>
      <c r="ED44">
        <f t="shared" si="66"/>
        <v>0</v>
      </c>
      <c r="EE44">
        <f t="shared" si="66"/>
        <v>0</v>
      </c>
      <c r="EF44">
        <f t="shared" si="66"/>
        <v>0</v>
      </c>
      <c r="EG44">
        <f t="shared" si="66"/>
        <v>0</v>
      </c>
      <c r="EH44">
        <f t="shared" si="66"/>
        <v>0</v>
      </c>
      <c r="EI44">
        <f t="shared" ref="EI44:EM44" si="67">EI16+EI26+EI35+EI43</f>
        <v>0</v>
      </c>
      <c r="EJ44">
        <f t="shared" si="67"/>
        <v>0</v>
      </c>
      <c r="EK44">
        <f t="shared" si="67"/>
        <v>0</v>
      </c>
      <c r="EL44">
        <f t="shared" si="67"/>
        <v>0</v>
      </c>
      <c r="EM44" s="116">
        <f t="shared" si="67"/>
        <v>0</v>
      </c>
    </row>
    <row r="46" spans="4:5">
      <c r="D46" t="s">
        <v>178</v>
      </c>
      <c r="E46" t="s">
        <v>179</v>
      </c>
    </row>
    <row r="47" spans="4:5">
      <c r="D47" t="s">
        <v>180</v>
      </c>
      <c r="E47" t="s">
        <v>181</v>
      </c>
    </row>
    <row r="48" spans="4:5">
      <c r="D48" t="s">
        <v>182</v>
      </c>
      <c r="E48" t="s">
        <v>183</v>
      </c>
    </row>
  </sheetData>
  <mergeCells count="44">
    <mergeCell ref="F4:AM4"/>
    <mergeCell ref="AN4:BU4"/>
    <mergeCell ref="BV4:DC4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M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  <mergeCell ref="BO5:BQ5"/>
    <mergeCell ref="BR5:BU5"/>
    <mergeCell ref="BV5:BX5"/>
    <mergeCell ref="BY5:CA5"/>
    <mergeCell ref="CB5:CD5"/>
    <mergeCell ref="CE5:CG5"/>
    <mergeCell ref="CH5:CJ5"/>
    <mergeCell ref="CK5:CM5"/>
    <mergeCell ref="CN5:CP5"/>
    <mergeCell ref="CQ5:CS5"/>
    <mergeCell ref="CT5:CV5"/>
    <mergeCell ref="CW5:CY5"/>
    <mergeCell ref="CZ5:DC5"/>
    <mergeCell ref="B44:D44"/>
    <mergeCell ref="B4:B6"/>
    <mergeCell ref="B7:B15"/>
    <mergeCell ref="B17:B25"/>
    <mergeCell ref="B27:B34"/>
    <mergeCell ref="B36:B42"/>
    <mergeCell ref="E4:E6"/>
    <mergeCell ref="C4:D6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C000"/>
  </sheetPr>
  <dimension ref="B3:EM48"/>
  <sheetViews>
    <sheetView workbookViewId="0">
      <pane xSplit="5" ySplit="6" topLeftCell="V7" activePane="bottomRight" state="frozen"/>
      <selection/>
      <selection pane="topRight"/>
      <selection pane="bottomLeft"/>
      <selection pane="bottomRight" activeCell="BG24" sqref="BG24"/>
    </sheetView>
  </sheetViews>
  <sheetFormatPr defaultColWidth="9" defaultRowHeight="15"/>
  <cols>
    <col min="1" max="1" width="2.57142857142857" customWidth="1"/>
    <col min="2" max="2" width="6.14285714285714" customWidth="1"/>
    <col min="3" max="3" width="6.28571428571429" customWidth="1"/>
    <col min="4" max="4" width="6.85714285714286" customWidth="1"/>
    <col min="5" max="5" width="9.85714285714286" customWidth="1"/>
    <col min="6" max="35" width="4.28571428571429" customWidth="1"/>
    <col min="36" max="38" width="5.14285714285714" customWidth="1"/>
    <col min="39" max="39" width="5.14285714285714" style="2" customWidth="1"/>
    <col min="40" max="69" width="4.28571428571429" customWidth="1"/>
    <col min="70" max="72" width="5.14285714285714" customWidth="1"/>
    <col min="73" max="73" width="5.14285714285714" style="2" customWidth="1"/>
    <col min="74" max="103" width="4.28571428571429" customWidth="1"/>
    <col min="104" max="106" width="5.14285714285714" customWidth="1"/>
    <col min="107" max="107" width="5.14285714285714" style="2" customWidth="1"/>
    <col min="111" max="128" width="9" hidden="1" customWidth="1"/>
    <col min="129" max="143" width="-0.00952380952380952" hidden="1" customWidth="1"/>
  </cols>
  <sheetData>
    <row r="3" ht="15.75"/>
    <row r="4" s="1" customFormat="1" ht="15.75" spans="2:107">
      <c r="B4" s="3" t="s">
        <v>1</v>
      </c>
      <c r="C4" s="4" t="s">
        <v>2</v>
      </c>
      <c r="D4" s="5"/>
      <c r="E4" s="6" t="s">
        <v>3</v>
      </c>
      <c r="F4" s="7" t="s">
        <v>184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56"/>
      <c r="AM4" s="57"/>
      <c r="AN4" s="58" t="s">
        <v>185</v>
      </c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4"/>
      <c r="BU4" s="93"/>
      <c r="BV4" s="94" t="s">
        <v>186</v>
      </c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106"/>
      <c r="DC4" s="107"/>
    </row>
    <row r="5" s="1" customFormat="1" spans="2:107">
      <c r="B5" s="9"/>
      <c r="C5" s="10"/>
      <c r="D5" s="11"/>
      <c r="E5" s="12"/>
      <c r="F5" s="13" t="s">
        <v>164</v>
      </c>
      <c r="G5" s="14"/>
      <c r="H5" s="14"/>
      <c r="I5" s="14" t="s">
        <v>165</v>
      </c>
      <c r="J5" s="14"/>
      <c r="K5" s="14"/>
      <c r="L5" s="14" t="s">
        <v>166</v>
      </c>
      <c r="M5" s="14"/>
      <c r="N5" s="14"/>
      <c r="O5" s="14" t="s">
        <v>167</v>
      </c>
      <c r="P5" s="14"/>
      <c r="Q5" s="14"/>
      <c r="R5" s="14" t="s">
        <v>168</v>
      </c>
      <c r="S5" s="14"/>
      <c r="T5" s="14"/>
      <c r="U5" s="14" t="s">
        <v>169</v>
      </c>
      <c r="V5" s="14"/>
      <c r="W5" s="14"/>
      <c r="X5" s="14" t="s">
        <v>170</v>
      </c>
      <c r="Y5" s="14"/>
      <c r="Z5" s="14"/>
      <c r="AA5" s="14" t="s">
        <v>171</v>
      </c>
      <c r="AB5" s="14"/>
      <c r="AC5" s="14"/>
      <c r="AD5" s="14" t="s">
        <v>172</v>
      </c>
      <c r="AE5" s="14"/>
      <c r="AF5" s="14"/>
      <c r="AG5" s="14" t="s">
        <v>173</v>
      </c>
      <c r="AH5" s="14"/>
      <c r="AI5" s="59"/>
      <c r="AJ5" s="60" t="s">
        <v>174</v>
      </c>
      <c r="AK5" s="61"/>
      <c r="AL5" s="62"/>
      <c r="AM5" s="63"/>
      <c r="AN5" s="64" t="s">
        <v>164</v>
      </c>
      <c r="AO5" s="82"/>
      <c r="AP5" s="82"/>
      <c r="AQ5" s="82" t="s">
        <v>165</v>
      </c>
      <c r="AR5" s="82"/>
      <c r="AS5" s="82"/>
      <c r="AT5" s="82" t="s">
        <v>166</v>
      </c>
      <c r="AU5" s="82"/>
      <c r="AV5" s="82"/>
      <c r="AW5" s="82" t="s">
        <v>167</v>
      </c>
      <c r="AX5" s="82"/>
      <c r="AY5" s="82"/>
      <c r="AZ5" s="82" t="s">
        <v>168</v>
      </c>
      <c r="BA5" s="82"/>
      <c r="BB5" s="82"/>
      <c r="BC5" s="82" t="s">
        <v>169</v>
      </c>
      <c r="BD5" s="82"/>
      <c r="BE5" s="82"/>
      <c r="BF5" s="82" t="s">
        <v>170</v>
      </c>
      <c r="BG5" s="82"/>
      <c r="BH5" s="82"/>
      <c r="BI5" s="82" t="s">
        <v>171</v>
      </c>
      <c r="BJ5" s="82"/>
      <c r="BK5" s="82"/>
      <c r="BL5" s="82" t="s">
        <v>172</v>
      </c>
      <c r="BM5" s="82"/>
      <c r="BN5" s="82"/>
      <c r="BO5" s="82" t="s">
        <v>173</v>
      </c>
      <c r="BP5" s="82"/>
      <c r="BQ5" s="85"/>
      <c r="BR5" s="86" t="s">
        <v>174</v>
      </c>
      <c r="BS5" s="87"/>
      <c r="BT5" s="88"/>
      <c r="BU5" s="96"/>
      <c r="BV5" s="97" t="s">
        <v>164</v>
      </c>
      <c r="BW5" s="98"/>
      <c r="BX5" s="98"/>
      <c r="BY5" s="98" t="s">
        <v>165</v>
      </c>
      <c r="BZ5" s="98"/>
      <c r="CA5" s="98"/>
      <c r="CB5" s="98" t="s">
        <v>166</v>
      </c>
      <c r="CC5" s="98"/>
      <c r="CD5" s="98"/>
      <c r="CE5" s="98" t="s">
        <v>167</v>
      </c>
      <c r="CF5" s="98"/>
      <c r="CG5" s="98"/>
      <c r="CH5" s="98" t="s">
        <v>168</v>
      </c>
      <c r="CI5" s="98"/>
      <c r="CJ5" s="98"/>
      <c r="CK5" s="98" t="s">
        <v>169</v>
      </c>
      <c r="CL5" s="98"/>
      <c r="CM5" s="98"/>
      <c r="CN5" s="98" t="s">
        <v>170</v>
      </c>
      <c r="CO5" s="98"/>
      <c r="CP5" s="98"/>
      <c r="CQ5" s="98" t="s">
        <v>171</v>
      </c>
      <c r="CR5" s="98"/>
      <c r="CS5" s="98"/>
      <c r="CT5" s="98" t="s">
        <v>172</v>
      </c>
      <c r="CU5" s="98"/>
      <c r="CV5" s="98"/>
      <c r="CW5" s="98" t="s">
        <v>173</v>
      </c>
      <c r="CX5" s="98"/>
      <c r="CY5" s="102"/>
      <c r="CZ5" s="103" t="s">
        <v>174</v>
      </c>
      <c r="DA5" s="108"/>
      <c r="DB5" s="109"/>
      <c r="DC5" s="110"/>
    </row>
    <row r="6" s="1" customFormat="1" ht="15.75" spans="2:107">
      <c r="B6" s="15"/>
      <c r="C6" s="16"/>
      <c r="D6" s="17"/>
      <c r="E6" s="18"/>
      <c r="F6" s="19" t="s">
        <v>175</v>
      </c>
      <c r="G6" s="20" t="s">
        <v>176</v>
      </c>
      <c r="H6" s="20" t="s">
        <v>177</v>
      </c>
      <c r="I6" s="20" t="s">
        <v>175</v>
      </c>
      <c r="J6" s="20" t="s">
        <v>176</v>
      </c>
      <c r="K6" s="20" t="s">
        <v>177</v>
      </c>
      <c r="L6" s="20" t="s">
        <v>175</v>
      </c>
      <c r="M6" s="20" t="s">
        <v>176</v>
      </c>
      <c r="N6" s="20" t="s">
        <v>177</v>
      </c>
      <c r="O6" s="20" t="s">
        <v>175</v>
      </c>
      <c r="P6" s="20" t="s">
        <v>176</v>
      </c>
      <c r="Q6" s="20" t="s">
        <v>177</v>
      </c>
      <c r="R6" s="20" t="s">
        <v>175</v>
      </c>
      <c r="S6" s="20" t="s">
        <v>176</v>
      </c>
      <c r="T6" s="20" t="s">
        <v>177</v>
      </c>
      <c r="U6" s="20" t="s">
        <v>175</v>
      </c>
      <c r="V6" s="20" t="s">
        <v>176</v>
      </c>
      <c r="W6" s="20" t="s">
        <v>177</v>
      </c>
      <c r="X6" s="20" t="s">
        <v>175</v>
      </c>
      <c r="Y6" s="20" t="s">
        <v>176</v>
      </c>
      <c r="Z6" s="20" t="s">
        <v>177</v>
      </c>
      <c r="AA6" s="20" t="s">
        <v>175</v>
      </c>
      <c r="AB6" s="20" t="s">
        <v>176</v>
      </c>
      <c r="AC6" s="20" t="s">
        <v>177</v>
      </c>
      <c r="AD6" s="20" t="s">
        <v>175</v>
      </c>
      <c r="AE6" s="20" t="s">
        <v>176</v>
      </c>
      <c r="AF6" s="20" t="s">
        <v>177</v>
      </c>
      <c r="AG6" s="20" t="s">
        <v>175</v>
      </c>
      <c r="AH6" s="20" t="s">
        <v>176</v>
      </c>
      <c r="AI6" s="65" t="s">
        <v>177</v>
      </c>
      <c r="AJ6" s="66" t="s">
        <v>175</v>
      </c>
      <c r="AK6" s="67" t="s">
        <v>176</v>
      </c>
      <c r="AL6" s="68" t="s">
        <v>30</v>
      </c>
      <c r="AM6" s="69" t="s">
        <v>177</v>
      </c>
      <c r="AN6" s="70" t="s">
        <v>175</v>
      </c>
      <c r="AO6" s="83" t="s">
        <v>176</v>
      </c>
      <c r="AP6" s="83" t="s">
        <v>177</v>
      </c>
      <c r="AQ6" s="83" t="s">
        <v>175</v>
      </c>
      <c r="AR6" s="83" t="s">
        <v>176</v>
      </c>
      <c r="AS6" s="83" t="s">
        <v>177</v>
      </c>
      <c r="AT6" s="83" t="s">
        <v>175</v>
      </c>
      <c r="AU6" s="83" t="s">
        <v>176</v>
      </c>
      <c r="AV6" s="83" t="s">
        <v>177</v>
      </c>
      <c r="AW6" s="83" t="s">
        <v>175</v>
      </c>
      <c r="AX6" s="83" t="s">
        <v>176</v>
      </c>
      <c r="AY6" s="83" t="s">
        <v>177</v>
      </c>
      <c r="AZ6" s="83" t="s">
        <v>175</v>
      </c>
      <c r="BA6" s="83" t="s">
        <v>176</v>
      </c>
      <c r="BB6" s="83" t="s">
        <v>177</v>
      </c>
      <c r="BC6" s="83" t="s">
        <v>175</v>
      </c>
      <c r="BD6" s="83" t="s">
        <v>176</v>
      </c>
      <c r="BE6" s="83" t="s">
        <v>177</v>
      </c>
      <c r="BF6" s="83" t="s">
        <v>175</v>
      </c>
      <c r="BG6" s="83" t="s">
        <v>176</v>
      </c>
      <c r="BH6" s="83" t="s">
        <v>177</v>
      </c>
      <c r="BI6" s="83" t="s">
        <v>175</v>
      </c>
      <c r="BJ6" s="83" t="s">
        <v>176</v>
      </c>
      <c r="BK6" s="83" t="s">
        <v>177</v>
      </c>
      <c r="BL6" s="83" t="s">
        <v>175</v>
      </c>
      <c r="BM6" s="83" t="s">
        <v>176</v>
      </c>
      <c r="BN6" s="83" t="s">
        <v>177</v>
      </c>
      <c r="BO6" s="83" t="s">
        <v>175</v>
      </c>
      <c r="BP6" s="83" t="s">
        <v>176</v>
      </c>
      <c r="BQ6" s="89" t="s">
        <v>177</v>
      </c>
      <c r="BR6" s="90" t="s">
        <v>175</v>
      </c>
      <c r="BS6" s="91" t="s">
        <v>176</v>
      </c>
      <c r="BT6" s="92" t="s">
        <v>30</v>
      </c>
      <c r="BU6" s="99" t="s">
        <v>177</v>
      </c>
      <c r="BV6" s="100" t="s">
        <v>175</v>
      </c>
      <c r="BW6" s="101" t="s">
        <v>176</v>
      </c>
      <c r="BX6" s="101" t="s">
        <v>177</v>
      </c>
      <c r="BY6" s="101" t="s">
        <v>175</v>
      </c>
      <c r="BZ6" s="101" t="s">
        <v>176</v>
      </c>
      <c r="CA6" s="101" t="s">
        <v>177</v>
      </c>
      <c r="CB6" s="101" t="s">
        <v>175</v>
      </c>
      <c r="CC6" s="101" t="s">
        <v>176</v>
      </c>
      <c r="CD6" s="101" t="s">
        <v>177</v>
      </c>
      <c r="CE6" s="101" t="s">
        <v>175</v>
      </c>
      <c r="CF6" s="101" t="s">
        <v>176</v>
      </c>
      <c r="CG6" s="101" t="s">
        <v>177</v>
      </c>
      <c r="CH6" s="101" t="s">
        <v>175</v>
      </c>
      <c r="CI6" s="101" t="s">
        <v>176</v>
      </c>
      <c r="CJ6" s="101" t="s">
        <v>177</v>
      </c>
      <c r="CK6" s="101" t="s">
        <v>175</v>
      </c>
      <c r="CL6" s="101" t="s">
        <v>176</v>
      </c>
      <c r="CM6" s="101" t="s">
        <v>177</v>
      </c>
      <c r="CN6" s="101" t="s">
        <v>175</v>
      </c>
      <c r="CO6" s="101" t="s">
        <v>176</v>
      </c>
      <c r="CP6" s="101" t="s">
        <v>177</v>
      </c>
      <c r="CQ6" s="101" t="s">
        <v>175</v>
      </c>
      <c r="CR6" s="101" t="s">
        <v>176</v>
      </c>
      <c r="CS6" s="101" t="s">
        <v>177</v>
      </c>
      <c r="CT6" s="101" t="s">
        <v>175</v>
      </c>
      <c r="CU6" s="101" t="s">
        <v>176</v>
      </c>
      <c r="CV6" s="101" t="s">
        <v>177</v>
      </c>
      <c r="CW6" s="101" t="s">
        <v>175</v>
      </c>
      <c r="CX6" s="101" t="s">
        <v>176</v>
      </c>
      <c r="CY6" s="104" t="s">
        <v>177</v>
      </c>
      <c r="CZ6" s="105" t="s">
        <v>175</v>
      </c>
      <c r="DA6" s="111" t="s">
        <v>176</v>
      </c>
      <c r="DB6" s="112" t="s">
        <v>30</v>
      </c>
      <c r="DC6" s="113" t="s">
        <v>177</v>
      </c>
    </row>
    <row r="7" ht="15.75" spans="2:143">
      <c r="B7" s="21" t="s">
        <v>31</v>
      </c>
      <c r="C7" s="22">
        <v>1</v>
      </c>
      <c r="D7" s="23" t="s">
        <v>32</v>
      </c>
      <c r="E7" s="24">
        <v>4103</v>
      </c>
      <c r="F7" s="25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71"/>
      <c r="AJ7" s="25">
        <f>F7+I7+L7+O7+R7+U7+X7+AA7+AD7+AG7</f>
        <v>0</v>
      </c>
      <c r="AK7" s="71">
        <f>G7+J7+M7+P7+S7+V7+Y7+AB7+AE7+AH7</f>
        <v>0</v>
      </c>
      <c r="AL7" s="26"/>
      <c r="AM7" s="72">
        <f>IF(DQ7=0,0,((H7+K7+N7+Q7+T7+W7+Z7+AC7+AF7+AI7)/DQ7))</f>
        <v>0</v>
      </c>
      <c r="AN7" s="25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71"/>
      <c r="BR7" s="25">
        <f>AN7+AQ7+AT7+AW7+AZ7+BC7+BF7+BI7+BL7+BO7</f>
        <v>0</v>
      </c>
      <c r="BS7" s="26">
        <f>AO7+AR7+AU7+AX7+BA7+BD7+BG7+BJ7+BM7+BP7</f>
        <v>0</v>
      </c>
      <c r="BT7" s="26"/>
      <c r="BU7" s="72">
        <f>IF(EY7=0,0,((AP7+AS7+AV7+AY7+BB7+BE7+BH7+BK7+BN7+BQ7)/EY7))</f>
        <v>0</v>
      </c>
      <c r="BV7" s="25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71"/>
      <c r="CZ7" s="25">
        <f>BV7+BY7+CB7+CE7+CH7+CK7+CN7+CQ7+CT7+CW7</f>
        <v>0</v>
      </c>
      <c r="DA7" s="26">
        <f>BW7+BZ7+CC7+CF7+CI7+CL7+CO7+CR7+CU7+CX7</f>
        <v>0</v>
      </c>
      <c r="DB7" s="26"/>
      <c r="DC7" s="72">
        <f>IF(GG7=0,0,((BX7+CA7+CD7+CG7+CJ7+CM7+CP7+CS7+CV7+CY7)/GG7))</f>
        <v>0</v>
      </c>
      <c r="DG7">
        <f>IF(H7&gt;0,1,0)</f>
        <v>0</v>
      </c>
      <c r="DH7">
        <f>IF(K7&gt;0,1,0)</f>
        <v>0</v>
      </c>
      <c r="DI7">
        <f>IF(N7&gt;0,1,0)</f>
        <v>0</v>
      </c>
      <c r="DJ7">
        <f>IF(Q7&gt;0,1,0)</f>
        <v>0</v>
      </c>
      <c r="DK7">
        <f>IF(T7&gt;0,1,0)</f>
        <v>0</v>
      </c>
      <c r="DL7">
        <f>IF(W7&gt;0,1,0)</f>
        <v>0</v>
      </c>
      <c r="DM7">
        <f>IF(Z7&gt;0,1,0)</f>
        <v>0</v>
      </c>
      <c r="DN7">
        <f>IF(AC7&gt;0,1,0)</f>
        <v>0</v>
      </c>
      <c r="DO7">
        <f>IF(AF7&gt;0,1,0)</f>
        <v>0</v>
      </c>
      <c r="DP7">
        <f>IF(AI7&gt;0,1,0)</f>
        <v>0</v>
      </c>
      <c r="DQ7" s="114">
        <f>SUM(DG7:DP7)</f>
        <v>0</v>
      </c>
      <c r="DR7">
        <f>IF(AP7&gt;0,1,0)</f>
        <v>0</v>
      </c>
      <c r="DS7">
        <f>IF(AS7&gt;0,1,0)</f>
        <v>0</v>
      </c>
      <c r="DT7">
        <f>IF(AV7&gt;0,1,0)</f>
        <v>0</v>
      </c>
      <c r="DU7">
        <f>IF(AY7&gt;0,1,0)</f>
        <v>0</v>
      </c>
      <c r="DV7">
        <f>IF(BB7&gt;0,1,0)</f>
        <v>0</v>
      </c>
      <c r="DW7">
        <f>IF(BE7&gt;0,1,0)</f>
        <v>0</v>
      </c>
      <c r="DX7">
        <f>IF(BH7&gt;0,1,0)</f>
        <v>0</v>
      </c>
      <c r="DY7">
        <v>0</v>
      </c>
      <c r="DZ7">
        <f>IF(BN7&gt;0,1,0)</f>
        <v>0</v>
      </c>
      <c r="EA7">
        <f>IF(BQ7&gt;0,1,0)</f>
        <v>0</v>
      </c>
      <c r="EB7" s="115">
        <f>SUM(DR7:EA7)</f>
        <v>0</v>
      </c>
      <c r="EC7">
        <f>IF(BX7&gt;0,1,0)</f>
        <v>0</v>
      </c>
      <c r="ED7">
        <f>IF(CA7&gt;0,1,0)</f>
        <v>0</v>
      </c>
      <c r="EE7">
        <f>IF(CD7&gt;0,1,0)</f>
        <v>0</v>
      </c>
      <c r="EF7">
        <f>IF(CG7&gt;0,1,0)</f>
        <v>0</v>
      </c>
      <c r="EG7">
        <f>IF(CJ7&gt;0,1,0)</f>
        <v>0</v>
      </c>
      <c r="EH7">
        <f>IF(CM7&gt;0,1,0)</f>
        <v>0</v>
      </c>
      <c r="EI7">
        <f>IF(CP7&gt;0,1,0)</f>
        <v>0</v>
      </c>
      <c r="EJ7">
        <f>IF(CS7&gt;0,1,0)</f>
        <v>0</v>
      </c>
      <c r="EK7">
        <f>IF(CV7&gt;0,1,0)</f>
        <v>0</v>
      </c>
      <c r="EL7">
        <f>IF(CY7&gt;0,1,0)</f>
        <v>0</v>
      </c>
      <c r="EM7" s="116">
        <f>SUM(EC7:EL7)</f>
        <v>0</v>
      </c>
    </row>
    <row r="8" ht="15.75" spans="2:143">
      <c r="B8" s="27"/>
      <c r="C8" s="28">
        <v>2</v>
      </c>
      <c r="D8" s="29" t="s">
        <v>34</v>
      </c>
      <c r="E8" s="30">
        <v>3663.5</v>
      </c>
      <c r="F8" s="31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73"/>
      <c r="AJ8" s="31">
        <f t="shared" ref="AJ8:AK15" si="0">F8+I8+L8+O8+R8+U8+X8+AA8+AD8+AG8</f>
        <v>0</v>
      </c>
      <c r="AK8" s="32">
        <f t="shared" si="0"/>
        <v>0</v>
      </c>
      <c r="AL8" s="74"/>
      <c r="AM8" s="75">
        <f t="shared" ref="AM8:AM44" si="1">IF(DQ8=0,0,((H8+K8+N8+Q8+T8+W8+Z8+AC8+AF8+AI8)/DQ8))</f>
        <v>0</v>
      </c>
      <c r="AN8" s="31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73"/>
      <c r="BR8" s="31">
        <f t="shared" ref="BR8:BS15" si="2">AN8+AQ8+AT8+AW8+AZ8+BC8+BF8+BI8+BL8+BO8</f>
        <v>0</v>
      </c>
      <c r="BS8" s="32">
        <f t="shared" si="2"/>
        <v>0</v>
      </c>
      <c r="BT8" s="32"/>
      <c r="BU8" s="76">
        <f t="shared" ref="BU8:BU44" si="3">IF(EY8=0,0,((AP8+AS8+AV8+AY8+BB8+BE8+BH8+BK8+BN8+BQ8)/EY8))</f>
        <v>0</v>
      </c>
      <c r="BV8" s="31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73"/>
      <c r="CZ8" s="31">
        <f t="shared" ref="CZ8:DA15" si="4">BV8+BY8+CB8+CE8+CH8+CK8+CN8+CQ8+CT8+CW8</f>
        <v>0</v>
      </c>
      <c r="DA8" s="32">
        <f t="shared" si="4"/>
        <v>0</v>
      </c>
      <c r="DB8" s="32"/>
      <c r="DC8" s="76">
        <f t="shared" ref="DC8:DC44" si="5">IF(GG8=0,0,((BX8+CA8+CD8+CG8+CJ8+CM8+CP8+CS8+CV8+CY8)/GG8))</f>
        <v>0</v>
      </c>
      <c r="DG8">
        <f t="shared" ref="DG8:DG42" si="6">IF(H8&gt;0,1,0)</f>
        <v>0</v>
      </c>
      <c r="DH8">
        <f t="shared" ref="DH8:DH42" si="7">IF(K8&gt;0,1,0)</f>
        <v>0</v>
      </c>
      <c r="DI8">
        <f t="shared" ref="DI8:DI42" si="8">IF(N8&gt;0,1,0)</f>
        <v>0</v>
      </c>
      <c r="DJ8">
        <f t="shared" ref="DJ8:DJ42" si="9">IF(Q8&gt;0,1,0)</f>
        <v>0</v>
      </c>
      <c r="DK8">
        <f t="shared" ref="DK8:DK42" si="10">IF(T8&gt;0,1,0)</f>
        <v>0</v>
      </c>
      <c r="DL8">
        <f t="shared" ref="DL8:DL42" si="11">IF(W8&gt;0,1,0)</f>
        <v>0</v>
      </c>
      <c r="DM8">
        <f t="shared" ref="DM8:DM42" si="12">IF(Z8&gt;0,1,0)</f>
        <v>0</v>
      </c>
      <c r="DN8">
        <f t="shared" ref="DN8:DN42" si="13">IF(AC8&gt;0,1,0)</f>
        <v>0</v>
      </c>
      <c r="DO8">
        <f t="shared" ref="DO8:DO42" si="14">IF(AF8&gt;0,1,0)</f>
        <v>0</v>
      </c>
      <c r="DP8">
        <f t="shared" ref="DP8:DP42" si="15">IF(AI8&gt;0,1,0)</f>
        <v>0</v>
      </c>
      <c r="DQ8" s="114">
        <f t="shared" ref="DQ8:DQ42" si="16">SUM(DG8:DP8)</f>
        <v>0</v>
      </c>
      <c r="DR8">
        <f t="shared" ref="DR8:DR42" si="17">IF(AP8&gt;0,1,0)</f>
        <v>0</v>
      </c>
      <c r="DS8">
        <f t="shared" ref="DS8:DS42" si="18">IF(AS8&gt;0,1,0)</f>
        <v>0</v>
      </c>
      <c r="DT8">
        <f t="shared" ref="DT8:DT42" si="19">IF(AV8&gt;0,1,0)</f>
        <v>0</v>
      </c>
      <c r="DU8">
        <f t="shared" ref="DU8:DU42" si="20">IF(AY8&gt;0,1,0)</f>
        <v>0</v>
      </c>
      <c r="DV8">
        <f t="shared" ref="DV8:DV42" si="21">IF(BB8&gt;0,1,0)</f>
        <v>0</v>
      </c>
      <c r="DW8">
        <f t="shared" ref="DW8:DW42" si="22">IF(BE8&gt;0,1,0)</f>
        <v>0</v>
      </c>
      <c r="DX8">
        <f t="shared" ref="DX8:DX42" si="23">IF(BH8&gt;0,1,0)</f>
        <v>0</v>
      </c>
      <c r="DY8">
        <f t="shared" ref="DY8:DY42" si="24">IF(BK8&gt;0,1,0)</f>
        <v>0</v>
      </c>
      <c r="DZ8">
        <f t="shared" ref="DZ8:DZ42" si="25">IF(BN8&gt;0,1,0)</f>
        <v>0</v>
      </c>
      <c r="EA8">
        <f t="shared" ref="EA8:EA42" si="26">IF(BQ8&gt;0,1,0)</f>
        <v>0</v>
      </c>
      <c r="EB8" s="115">
        <f t="shared" ref="EB8:EB42" si="27">SUM(DR8:EA8)</f>
        <v>0</v>
      </c>
      <c r="EC8">
        <f t="shared" ref="EC8:EC42" si="28">IF(BX8&gt;0,1,0)</f>
        <v>0</v>
      </c>
      <c r="ED8">
        <f t="shared" ref="ED8:ED42" si="29">IF(CA8&gt;0,1,0)</f>
        <v>0</v>
      </c>
      <c r="EE8">
        <f t="shared" ref="EE8:EE42" si="30">IF(CD8&gt;0,1,0)</f>
        <v>0</v>
      </c>
      <c r="EF8">
        <f t="shared" ref="EF8:EF42" si="31">IF(CG8&gt;0,1,0)</f>
        <v>0</v>
      </c>
      <c r="EG8">
        <f t="shared" ref="EG8:EG42" si="32">IF(CJ8&gt;0,1,0)</f>
        <v>0</v>
      </c>
      <c r="EH8">
        <f t="shared" ref="EH8:EH42" si="33">IF(CM8&gt;0,1,0)</f>
        <v>0</v>
      </c>
      <c r="EI8">
        <f t="shared" ref="EI8:EI42" si="34">IF(CP8&gt;0,1,0)</f>
        <v>0</v>
      </c>
      <c r="EJ8">
        <f t="shared" ref="EJ8:EJ42" si="35">IF(CS8&gt;0,1,0)</f>
        <v>0</v>
      </c>
      <c r="EK8">
        <f t="shared" ref="EK8:EK42" si="36">IF(CV8&gt;0,1,0)</f>
        <v>0</v>
      </c>
      <c r="EL8">
        <f t="shared" ref="EL8:EL42" si="37">IF(CY8&gt;0,1,0)</f>
        <v>0</v>
      </c>
      <c r="EM8" s="116">
        <f t="shared" ref="EM8:EM42" si="38">SUM(EC8:EL8)</f>
        <v>0</v>
      </c>
    </row>
    <row r="9" ht="15.75" spans="2:143">
      <c r="B9" s="27"/>
      <c r="C9" s="33">
        <v>3</v>
      </c>
      <c r="D9" s="34" t="s">
        <v>35</v>
      </c>
      <c r="E9" s="35">
        <v>3435</v>
      </c>
      <c r="F9" s="31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73"/>
      <c r="AJ9" s="31">
        <f t="shared" si="0"/>
        <v>0</v>
      </c>
      <c r="AK9" s="32">
        <f t="shared" si="0"/>
        <v>0</v>
      </c>
      <c r="AL9" s="32"/>
      <c r="AM9" s="76">
        <f t="shared" si="1"/>
        <v>0</v>
      </c>
      <c r="AN9" s="31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73"/>
      <c r="BR9" s="31">
        <f t="shared" si="2"/>
        <v>0</v>
      </c>
      <c r="BS9" s="32">
        <f t="shared" si="2"/>
        <v>0</v>
      </c>
      <c r="BT9" s="32"/>
      <c r="BU9" s="76">
        <f t="shared" si="3"/>
        <v>0</v>
      </c>
      <c r="BV9" s="31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73"/>
      <c r="CZ9" s="31">
        <f t="shared" si="4"/>
        <v>0</v>
      </c>
      <c r="DA9" s="32">
        <f t="shared" si="4"/>
        <v>0</v>
      </c>
      <c r="DB9" s="32"/>
      <c r="DC9" s="76">
        <f t="shared" si="5"/>
        <v>0</v>
      </c>
      <c r="DG9">
        <f t="shared" si="6"/>
        <v>0</v>
      </c>
      <c r="DH9">
        <f t="shared" si="7"/>
        <v>0</v>
      </c>
      <c r="DI9">
        <f t="shared" si="8"/>
        <v>0</v>
      </c>
      <c r="DJ9">
        <f t="shared" si="9"/>
        <v>0</v>
      </c>
      <c r="DK9">
        <f t="shared" si="10"/>
        <v>0</v>
      </c>
      <c r="DL9">
        <f t="shared" si="11"/>
        <v>0</v>
      </c>
      <c r="DM9">
        <f t="shared" si="12"/>
        <v>0</v>
      </c>
      <c r="DN9">
        <f t="shared" si="13"/>
        <v>0</v>
      </c>
      <c r="DO9">
        <f t="shared" si="14"/>
        <v>0</v>
      </c>
      <c r="DP9">
        <f t="shared" si="15"/>
        <v>0</v>
      </c>
      <c r="DQ9" s="114">
        <f t="shared" si="16"/>
        <v>0</v>
      </c>
      <c r="DR9">
        <f t="shared" si="17"/>
        <v>0</v>
      </c>
      <c r="DS9">
        <f t="shared" si="18"/>
        <v>0</v>
      </c>
      <c r="DT9">
        <f t="shared" si="19"/>
        <v>0</v>
      </c>
      <c r="DU9">
        <f t="shared" si="20"/>
        <v>0</v>
      </c>
      <c r="DV9">
        <f t="shared" si="21"/>
        <v>0</v>
      </c>
      <c r="DW9">
        <f t="shared" si="22"/>
        <v>0</v>
      </c>
      <c r="DX9">
        <f t="shared" si="23"/>
        <v>0</v>
      </c>
      <c r="DY9">
        <f t="shared" si="24"/>
        <v>0</v>
      </c>
      <c r="DZ9">
        <f t="shared" si="25"/>
        <v>0</v>
      </c>
      <c r="EA9">
        <f t="shared" si="26"/>
        <v>0</v>
      </c>
      <c r="EB9" s="115">
        <f t="shared" si="27"/>
        <v>0</v>
      </c>
      <c r="EC9">
        <f t="shared" si="28"/>
        <v>0</v>
      </c>
      <c r="ED9">
        <f t="shared" si="29"/>
        <v>0</v>
      </c>
      <c r="EE9">
        <f t="shared" si="30"/>
        <v>0</v>
      </c>
      <c r="EF9">
        <f t="shared" si="31"/>
        <v>0</v>
      </c>
      <c r="EG9">
        <f t="shared" si="32"/>
        <v>0</v>
      </c>
      <c r="EH9">
        <f t="shared" si="33"/>
        <v>0</v>
      </c>
      <c r="EI9">
        <f t="shared" si="34"/>
        <v>0</v>
      </c>
      <c r="EJ9">
        <f t="shared" si="35"/>
        <v>0</v>
      </c>
      <c r="EK9">
        <f t="shared" si="36"/>
        <v>0</v>
      </c>
      <c r="EL9">
        <f t="shared" si="37"/>
        <v>0</v>
      </c>
      <c r="EM9" s="116">
        <f t="shared" si="38"/>
        <v>0</v>
      </c>
    </row>
    <row r="10" ht="15.75" spans="2:143">
      <c r="B10" s="27"/>
      <c r="C10" s="36">
        <v>4</v>
      </c>
      <c r="D10" s="37" t="s">
        <v>37</v>
      </c>
      <c r="E10" s="38">
        <v>2052</v>
      </c>
      <c r="F10" s="31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73"/>
      <c r="AJ10" s="31">
        <f t="shared" si="0"/>
        <v>0</v>
      </c>
      <c r="AK10" s="32">
        <f t="shared" si="0"/>
        <v>0</v>
      </c>
      <c r="AL10" s="32"/>
      <c r="AM10" s="76">
        <f t="shared" si="1"/>
        <v>0</v>
      </c>
      <c r="AN10" s="31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73"/>
      <c r="BR10" s="31">
        <f t="shared" si="2"/>
        <v>0</v>
      </c>
      <c r="BS10" s="32">
        <f t="shared" si="2"/>
        <v>0</v>
      </c>
      <c r="BT10" s="32"/>
      <c r="BU10" s="76">
        <f t="shared" si="3"/>
        <v>0</v>
      </c>
      <c r="BV10" s="31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73"/>
      <c r="CZ10" s="31">
        <f t="shared" si="4"/>
        <v>0</v>
      </c>
      <c r="DA10" s="32">
        <f t="shared" si="4"/>
        <v>0</v>
      </c>
      <c r="DB10" s="32"/>
      <c r="DC10" s="76">
        <f t="shared" si="5"/>
        <v>0</v>
      </c>
      <c r="DG10">
        <f t="shared" si="6"/>
        <v>0</v>
      </c>
      <c r="DH10">
        <f t="shared" si="7"/>
        <v>0</v>
      </c>
      <c r="DI10">
        <f t="shared" si="8"/>
        <v>0</v>
      </c>
      <c r="DJ10">
        <f t="shared" si="9"/>
        <v>0</v>
      </c>
      <c r="DK10">
        <f t="shared" si="10"/>
        <v>0</v>
      </c>
      <c r="DL10">
        <f t="shared" si="11"/>
        <v>0</v>
      </c>
      <c r="DM10">
        <f t="shared" si="12"/>
        <v>0</v>
      </c>
      <c r="DN10">
        <f t="shared" si="13"/>
        <v>0</v>
      </c>
      <c r="DO10">
        <f t="shared" si="14"/>
        <v>0</v>
      </c>
      <c r="DP10">
        <f t="shared" si="15"/>
        <v>0</v>
      </c>
      <c r="DQ10" s="114">
        <f t="shared" si="16"/>
        <v>0</v>
      </c>
      <c r="DR10">
        <f t="shared" si="17"/>
        <v>0</v>
      </c>
      <c r="DS10">
        <f t="shared" si="18"/>
        <v>0</v>
      </c>
      <c r="DT10">
        <f t="shared" si="19"/>
        <v>0</v>
      </c>
      <c r="DU10">
        <f t="shared" si="20"/>
        <v>0</v>
      </c>
      <c r="DV10">
        <f t="shared" si="21"/>
        <v>0</v>
      </c>
      <c r="DW10">
        <f t="shared" si="22"/>
        <v>0</v>
      </c>
      <c r="DX10">
        <f t="shared" si="23"/>
        <v>0</v>
      </c>
      <c r="DY10">
        <f t="shared" si="24"/>
        <v>0</v>
      </c>
      <c r="DZ10">
        <f t="shared" si="25"/>
        <v>0</v>
      </c>
      <c r="EA10">
        <f t="shared" si="26"/>
        <v>0</v>
      </c>
      <c r="EB10" s="115">
        <f t="shared" si="27"/>
        <v>0</v>
      </c>
      <c r="EC10">
        <f t="shared" si="28"/>
        <v>0</v>
      </c>
      <c r="ED10">
        <f t="shared" si="29"/>
        <v>0</v>
      </c>
      <c r="EE10">
        <f t="shared" si="30"/>
        <v>0</v>
      </c>
      <c r="EF10">
        <f t="shared" si="31"/>
        <v>0</v>
      </c>
      <c r="EG10">
        <f t="shared" si="32"/>
        <v>0</v>
      </c>
      <c r="EH10">
        <f t="shared" si="33"/>
        <v>0</v>
      </c>
      <c r="EI10">
        <f t="shared" si="34"/>
        <v>0</v>
      </c>
      <c r="EJ10">
        <f t="shared" si="35"/>
        <v>0</v>
      </c>
      <c r="EK10">
        <f t="shared" si="36"/>
        <v>0</v>
      </c>
      <c r="EL10">
        <f t="shared" si="37"/>
        <v>0</v>
      </c>
      <c r="EM10" s="116">
        <f t="shared" si="38"/>
        <v>0</v>
      </c>
    </row>
    <row r="11" ht="15.75" spans="2:143">
      <c r="B11" s="27"/>
      <c r="C11" s="36">
        <v>5</v>
      </c>
      <c r="D11" s="37" t="s">
        <v>38</v>
      </c>
      <c r="E11" s="38">
        <v>4952</v>
      </c>
      <c r="F11" s="31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73"/>
      <c r="AJ11" s="31">
        <f t="shared" si="0"/>
        <v>0</v>
      </c>
      <c r="AK11" s="32">
        <f t="shared" si="0"/>
        <v>0</v>
      </c>
      <c r="AL11" s="32"/>
      <c r="AM11" s="76">
        <f t="shared" si="1"/>
        <v>0</v>
      </c>
      <c r="AN11" s="31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73"/>
      <c r="BR11" s="31">
        <f t="shared" si="2"/>
        <v>0</v>
      </c>
      <c r="BS11" s="32">
        <f t="shared" si="2"/>
        <v>0</v>
      </c>
      <c r="BT11" s="32"/>
      <c r="BU11" s="76">
        <f t="shared" si="3"/>
        <v>0</v>
      </c>
      <c r="BV11" s="31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73"/>
      <c r="CZ11" s="31">
        <f t="shared" si="4"/>
        <v>0</v>
      </c>
      <c r="DA11" s="32">
        <f t="shared" si="4"/>
        <v>0</v>
      </c>
      <c r="DB11" s="32"/>
      <c r="DC11" s="76">
        <f t="shared" si="5"/>
        <v>0</v>
      </c>
      <c r="DG11">
        <f t="shared" si="6"/>
        <v>0</v>
      </c>
      <c r="DH11">
        <f t="shared" si="7"/>
        <v>0</v>
      </c>
      <c r="DI11">
        <f t="shared" si="8"/>
        <v>0</v>
      </c>
      <c r="DJ11">
        <f t="shared" si="9"/>
        <v>0</v>
      </c>
      <c r="DK11">
        <f t="shared" si="10"/>
        <v>0</v>
      </c>
      <c r="DL11">
        <f t="shared" si="11"/>
        <v>0</v>
      </c>
      <c r="DM11">
        <f t="shared" si="12"/>
        <v>0</v>
      </c>
      <c r="DN11">
        <f t="shared" si="13"/>
        <v>0</v>
      </c>
      <c r="DO11">
        <f t="shared" si="14"/>
        <v>0</v>
      </c>
      <c r="DP11">
        <f t="shared" si="15"/>
        <v>0</v>
      </c>
      <c r="DQ11" s="114">
        <f t="shared" si="16"/>
        <v>0</v>
      </c>
      <c r="DR11">
        <f t="shared" si="17"/>
        <v>0</v>
      </c>
      <c r="DS11">
        <f t="shared" si="18"/>
        <v>0</v>
      </c>
      <c r="DT11">
        <f t="shared" si="19"/>
        <v>0</v>
      </c>
      <c r="DU11">
        <f t="shared" si="20"/>
        <v>0</v>
      </c>
      <c r="DV11">
        <f t="shared" si="21"/>
        <v>0</v>
      </c>
      <c r="DW11">
        <f t="shared" si="22"/>
        <v>0</v>
      </c>
      <c r="DX11">
        <f t="shared" si="23"/>
        <v>0</v>
      </c>
      <c r="DY11">
        <f t="shared" si="24"/>
        <v>0</v>
      </c>
      <c r="DZ11">
        <f t="shared" si="25"/>
        <v>0</v>
      </c>
      <c r="EA11">
        <f t="shared" si="26"/>
        <v>0</v>
      </c>
      <c r="EB11" s="115">
        <f t="shared" si="27"/>
        <v>0</v>
      </c>
      <c r="EC11">
        <f t="shared" si="28"/>
        <v>0</v>
      </c>
      <c r="ED11">
        <f t="shared" si="29"/>
        <v>0</v>
      </c>
      <c r="EE11">
        <f t="shared" si="30"/>
        <v>0</v>
      </c>
      <c r="EF11">
        <f t="shared" si="31"/>
        <v>0</v>
      </c>
      <c r="EG11">
        <f t="shared" si="32"/>
        <v>0</v>
      </c>
      <c r="EH11">
        <f t="shared" si="33"/>
        <v>0</v>
      </c>
      <c r="EI11">
        <f t="shared" si="34"/>
        <v>0</v>
      </c>
      <c r="EJ11">
        <f t="shared" si="35"/>
        <v>0</v>
      </c>
      <c r="EK11">
        <f t="shared" si="36"/>
        <v>0</v>
      </c>
      <c r="EL11">
        <f t="shared" si="37"/>
        <v>0</v>
      </c>
      <c r="EM11" s="116">
        <f t="shared" si="38"/>
        <v>0</v>
      </c>
    </row>
    <row r="12" ht="15.75" spans="2:143">
      <c r="B12" s="27"/>
      <c r="C12" s="36">
        <v>6</v>
      </c>
      <c r="D12" s="37" t="s">
        <v>39</v>
      </c>
      <c r="E12" s="38">
        <v>7125</v>
      </c>
      <c r="F12" s="3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73"/>
      <c r="AJ12" s="31">
        <f t="shared" si="0"/>
        <v>0</v>
      </c>
      <c r="AK12" s="32">
        <f t="shared" si="0"/>
        <v>0</v>
      </c>
      <c r="AL12" s="32"/>
      <c r="AM12" s="76">
        <f t="shared" si="1"/>
        <v>0</v>
      </c>
      <c r="AN12" s="31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73"/>
      <c r="BR12" s="31">
        <f t="shared" si="2"/>
        <v>0</v>
      </c>
      <c r="BS12" s="32">
        <f t="shared" si="2"/>
        <v>0</v>
      </c>
      <c r="BT12" s="32"/>
      <c r="BU12" s="76">
        <f t="shared" si="3"/>
        <v>0</v>
      </c>
      <c r="BV12" s="31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73"/>
      <c r="CZ12" s="31">
        <f t="shared" si="4"/>
        <v>0</v>
      </c>
      <c r="DA12" s="32">
        <f t="shared" si="4"/>
        <v>0</v>
      </c>
      <c r="DB12" s="32"/>
      <c r="DC12" s="76">
        <f t="shared" si="5"/>
        <v>0</v>
      </c>
      <c r="DG12">
        <f t="shared" si="6"/>
        <v>0</v>
      </c>
      <c r="DH12">
        <f t="shared" si="7"/>
        <v>0</v>
      </c>
      <c r="DI12">
        <f t="shared" si="8"/>
        <v>0</v>
      </c>
      <c r="DJ12">
        <f t="shared" si="9"/>
        <v>0</v>
      </c>
      <c r="DK12">
        <f t="shared" si="10"/>
        <v>0</v>
      </c>
      <c r="DL12">
        <f t="shared" si="11"/>
        <v>0</v>
      </c>
      <c r="DM12">
        <f t="shared" si="12"/>
        <v>0</v>
      </c>
      <c r="DN12">
        <f t="shared" si="13"/>
        <v>0</v>
      </c>
      <c r="DO12">
        <f t="shared" si="14"/>
        <v>0</v>
      </c>
      <c r="DP12">
        <f t="shared" si="15"/>
        <v>0</v>
      </c>
      <c r="DQ12" s="114">
        <f t="shared" si="16"/>
        <v>0</v>
      </c>
      <c r="DR12">
        <f t="shared" si="17"/>
        <v>0</v>
      </c>
      <c r="DS12">
        <f t="shared" si="18"/>
        <v>0</v>
      </c>
      <c r="DT12">
        <f t="shared" si="19"/>
        <v>0</v>
      </c>
      <c r="DU12">
        <f t="shared" si="20"/>
        <v>0</v>
      </c>
      <c r="DV12">
        <f t="shared" si="21"/>
        <v>0</v>
      </c>
      <c r="DW12">
        <f t="shared" si="22"/>
        <v>0</v>
      </c>
      <c r="DX12">
        <f t="shared" si="23"/>
        <v>0</v>
      </c>
      <c r="DY12">
        <f t="shared" si="24"/>
        <v>0</v>
      </c>
      <c r="DZ12">
        <f t="shared" si="25"/>
        <v>0</v>
      </c>
      <c r="EA12">
        <f t="shared" si="26"/>
        <v>0</v>
      </c>
      <c r="EB12" s="115">
        <f t="shared" si="27"/>
        <v>0</v>
      </c>
      <c r="EC12">
        <f t="shared" si="28"/>
        <v>0</v>
      </c>
      <c r="ED12">
        <f t="shared" si="29"/>
        <v>0</v>
      </c>
      <c r="EE12">
        <f t="shared" si="30"/>
        <v>0</v>
      </c>
      <c r="EF12">
        <f t="shared" si="31"/>
        <v>0</v>
      </c>
      <c r="EG12">
        <f t="shared" si="32"/>
        <v>0</v>
      </c>
      <c r="EH12">
        <f t="shared" si="33"/>
        <v>0</v>
      </c>
      <c r="EI12">
        <f t="shared" si="34"/>
        <v>0</v>
      </c>
      <c r="EJ12">
        <f t="shared" si="35"/>
        <v>0</v>
      </c>
      <c r="EK12">
        <f t="shared" si="36"/>
        <v>0</v>
      </c>
      <c r="EL12">
        <f t="shared" si="37"/>
        <v>0</v>
      </c>
      <c r="EM12" s="116">
        <f t="shared" si="38"/>
        <v>0</v>
      </c>
    </row>
    <row r="13" ht="15.75" spans="2:143">
      <c r="B13" s="27"/>
      <c r="C13" s="36">
        <v>7</v>
      </c>
      <c r="D13" s="37" t="s">
        <v>40</v>
      </c>
      <c r="E13" s="38">
        <v>2675.17</v>
      </c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73"/>
      <c r="AJ13" s="31">
        <f t="shared" si="0"/>
        <v>0</v>
      </c>
      <c r="AK13" s="32">
        <f t="shared" si="0"/>
        <v>0</v>
      </c>
      <c r="AL13" s="32"/>
      <c r="AM13" s="76">
        <f t="shared" si="1"/>
        <v>0</v>
      </c>
      <c r="AN13" s="31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73"/>
      <c r="BR13" s="31">
        <f t="shared" si="2"/>
        <v>0</v>
      </c>
      <c r="BS13" s="32">
        <f t="shared" si="2"/>
        <v>0</v>
      </c>
      <c r="BT13" s="32"/>
      <c r="BU13" s="76">
        <f t="shared" si="3"/>
        <v>0</v>
      </c>
      <c r="BV13" s="31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73"/>
      <c r="CZ13" s="31">
        <f t="shared" si="4"/>
        <v>0</v>
      </c>
      <c r="DA13" s="32">
        <f t="shared" si="4"/>
        <v>0</v>
      </c>
      <c r="DB13" s="32"/>
      <c r="DC13" s="76">
        <f t="shared" si="5"/>
        <v>0</v>
      </c>
      <c r="DG13">
        <f t="shared" si="6"/>
        <v>0</v>
      </c>
      <c r="DH13">
        <f t="shared" si="7"/>
        <v>0</v>
      </c>
      <c r="DI13">
        <f t="shared" si="8"/>
        <v>0</v>
      </c>
      <c r="DJ13">
        <f t="shared" si="9"/>
        <v>0</v>
      </c>
      <c r="DK13">
        <f t="shared" si="10"/>
        <v>0</v>
      </c>
      <c r="DL13">
        <f t="shared" si="11"/>
        <v>0</v>
      </c>
      <c r="DM13">
        <f t="shared" si="12"/>
        <v>0</v>
      </c>
      <c r="DN13">
        <f t="shared" si="13"/>
        <v>0</v>
      </c>
      <c r="DO13">
        <f t="shared" si="14"/>
        <v>0</v>
      </c>
      <c r="DP13">
        <f t="shared" si="15"/>
        <v>0</v>
      </c>
      <c r="DQ13" s="114">
        <f t="shared" si="16"/>
        <v>0</v>
      </c>
      <c r="DR13">
        <f t="shared" si="17"/>
        <v>0</v>
      </c>
      <c r="DS13">
        <f t="shared" si="18"/>
        <v>0</v>
      </c>
      <c r="DT13">
        <f t="shared" si="19"/>
        <v>0</v>
      </c>
      <c r="DU13">
        <f t="shared" si="20"/>
        <v>0</v>
      </c>
      <c r="DV13">
        <f t="shared" si="21"/>
        <v>0</v>
      </c>
      <c r="DW13">
        <f t="shared" si="22"/>
        <v>0</v>
      </c>
      <c r="DX13">
        <f t="shared" si="23"/>
        <v>0</v>
      </c>
      <c r="DY13">
        <f t="shared" si="24"/>
        <v>0</v>
      </c>
      <c r="DZ13">
        <f t="shared" si="25"/>
        <v>0</v>
      </c>
      <c r="EA13">
        <f t="shared" si="26"/>
        <v>0</v>
      </c>
      <c r="EB13" s="115">
        <f t="shared" si="27"/>
        <v>0</v>
      </c>
      <c r="EC13">
        <f t="shared" si="28"/>
        <v>0</v>
      </c>
      <c r="ED13">
        <f t="shared" si="29"/>
        <v>0</v>
      </c>
      <c r="EE13">
        <f t="shared" si="30"/>
        <v>0</v>
      </c>
      <c r="EF13">
        <f t="shared" si="31"/>
        <v>0</v>
      </c>
      <c r="EG13">
        <f t="shared" si="32"/>
        <v>0</v>
      </c>
      <c r="EH13">
        <f t="shared" si="33"/>
        <v>0</v>
      </c>
      <c r="EI13">
        <f t="shared" si="34"/>
        <v>0</v>
      </c>
      <c r="EJ13">
        <f t="shared" si="35"/>
        <v>0</v>
      </c>
      <c r="EK13">
        <f t="shared" si="36"/>
        <v>0</v>
      </c>
      <c r="EL13">
        <f t="shared" si="37"/>
        <v>0</v>
      </c>
      <c r="EM13" s="116">
        <f t="shared" si="38"/>
        <v>0</v>
      </c>
    </row>
    <row r="14" ht="15.75" spans="2:143">
      <c r="B14" s="27"/>
      <c r="C14" s="36">
        <v>8</v>
      </c>
      <c r="D14" s="37" t="s">
        <v>41</v>
      </c>
      <c r="E14" s="38">
        <v>2206</v>
      </c>
      <c r="F14" s="31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73"/>
      <c r="AJ14" s="31">
        <f t="shared" si="0"/>
        <v>0</v>
      </c>
      <c r="AK14" s="32">
        <f t="shared" si="0"/>
        <v>0</v>
      </c>
      <c r="AL14" s="32"/>
      <c r="AM14" s="76">
        <f t="shared" si="1"/>
        <v>0</v>
      </c>
      <c r="AN14" s="31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73"/>
      <c r="BR14" s="31">
        <f t="shared" si="2"/>
        <v>0</v>
      </c>
      <c r="BS14" s="32">
        <f t="shared" si="2"/>
        <v>0</v>
      </c>
      <c r="BT14" s="32"/>
      <c r="BU14" s="76">
        <f t="shared" si="3"/>
        <v>0</v>
      </c>
      <c r="BV14" s="31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73"/>
      <c r="CZ14" s="31">
        <f t="shared" si="4"/>
        <v>0</v>
      </c>
      <c r="DA14" s="32">
        <f t="shared" si="4"/>
        <v>0</v>
      </c>
      <c r="DB14" s="32"/>
      <c r="DC14" s="76">
        <f t="shared" si="5"/>
        <v>0</v>
      </c>
      <c r="DG14">
        <f t="shared" si="6"/>
        <v>0</v>
      </c>
      <c r="DH14">
        <f t="shared" si="7"/>
        <v>0</v>
      </c>
      <c r="DI14">
        <f t="shared" si="8"/>
        <v>0</v>
      </c>
      <c r="DJ14">
        <f t="shared" si="9"/>
        <v>0</v>
      </c>
      <c r="DK14">
        <f t="shared" si="10"/>
        <v>0</v>
      </c>
      <c r="DL14">
        <f t="shared" si="11"/>
        <v>0</v>
      </c>
      <c r="DM14">
        <f t="shared" si="12"/>
        <v>0</v>
      </c>
      <c r="DN14">
        <f t="shared" si="13"/>
        <v>0</v>
      </c>
      <c r="DO14">
        <f t="shared" si="14"/>
        <v>0</v>
      </c>
      <c r="DP14">
        <f t="shared" si="15"/>
        <v>0</v>
      </c>
      <c r="DQ14" s="114">
        <f t="shared" si="16"/>
        <v>0</v>
      </c>
      <c r="DR14">
        <f t="shared" si="17"/>
        <v>0</v>
      </c>
      <c r="DS14">
        <f t="shared" si="18"/>
        <v>0</v>
      </c>
      <c r="DT14">
        <f t="shared" si="19"/>
        <v>0</v>
      </c>
      <c r="DU14">
        <f t="shared" si="20"/>
        <v>0</v>
      </c>
      <c r="DV14">
        <f t="shared" si="21"/>
        <v>0</v>
      </c>
      <c r="DW14">
        <f t="shared" si="22"/>
        <v>0</v>
      </c>
      <c r="DX14">
        <f t="shared" si="23"/>
        <v>0</v>
      </c>
      <c r="DY14">
        <f t="shared" si="24"/>
        <v>0</v>
      </c>
      <c r="DZ14">
        <f t="shared" si="25"/>
        <v>0</v>
      </c>
      <c r="EA14">
        <f t="shared" si="26"/>
        <v>0</v>
      </c>
      <c r="EB14" s="115">
        <f t="shared" si="27"/>
        <v>0</v>
      </c>
      <c r="EC14">
        <f t="shared" si="28"/>
        <v>0</v>
      </c>
      <c r="ED14">
        <f t="shared" si="29"/>
        <v>0</v>
      </c>
      <c r="EE14">
        <f t="shared" si="30"/>
        <v>0</v>
      </c>
      <c r="EF14">
        <f t="shared" si="31"/>
        <v>0</v>
      </c>
      <c r="EG14">
        <f t="shared" si="32"/>
        <v>0</v>
      </c>
      <c r="EH14">
        <f t="shared" si="33"/>
        <v>0</v>
      </c>
      <c r="EI14">
        <f t="shared" si="34"/>
        <v>0</v>
      </c>
      <c r="EJ14">
        <f t="shared" si="35"/>
        <v>0</v>
      </c>
      <c r="EK14">
        <f t="shared" si="36"/>
        <v>0</v>
      </c>
      <c r="EL14">
        <f t="shared" si="37"/>
        <v>0</v>
      </c>
      <c r="EM14" s="116">
        <f t="shared" si="38"/>
        <v>0</v>
      </c>
    </row>
    <row r="15" ht="16.5" spans="2:143">
      <c r="B15" s="39"/>
      <c r="C15" s="40">
        <v>9</v>
      </c>
      <c r="D15" s="41" t="s">
        <v>42</v>
      </c>
      <c r="E15" s="42">
        <v>1832</v>
      </c>
      <c r="F15" s="4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77"/>
      <c r="AJ15" s="43">
        <f t="shared" si="0"/>
        <v>0</v>
      </c>
      <c r="AK15" s="44">
        <f t="shared" si="0"/>
        <v>0</v>
      </c>
      <c r="AL15" s="44"/>
      <c r="AM15" s="78">
        <f t="shared" si="1"/>
        <v>0</v>
      </c>
      <c r="AN15" s="43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77"/>
      <c r="BR15" s="43">
        <f t="shared" si="2"/>
        <v>0</v>
      </c>
      <c r="BS15" s="44">
        <f t="shared" si="2"/>
        <v>0</v>
      </c>
      <c r="BT15" s="44"/>
      <c r="BU15" s="78">
        <f t="shared" si="3"/>
        <v>0</v>
      </c>
      <c r="BV15" s="43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77"/>
      <c r="CZ15" s="43">
        <f t="shared" si="4"/>
        <v>0</v>
      </c>
      <c r="DA15" s="44">
        <f t="shared" si="4"/>
        <v>0</v>
      </c>
      <c r="DB15" s="44"/>
      <c r="DC15" s="78">
        <f t="shared" si="5"/>
        <v>0</v>
      </c>
      <c r="DG15">
        <f t="shared" si="6"/>
        <v>0</v>
      </c>
      <c r="DH15">
        <f t="shared" si="7"/>
        <v>0</v>
      </c>
      <c r="DI15">
        <f t="shared" si="8"/>
        <v>0</v>
      </c>
      <c r="DJ15">
        <f t="shared" si="9"/>
        <v>0</v>
      </c>
      <c r="DK15">
        <f t="shared" si="10"/>
        <v>0</v>
      </c>
      <c r="DL15">
        <f t="shared" si="11"/>
        <v>0</v>
      </c>
      <c r="DM15">
        <f t="shared" si="12"/>
        <v>0</v>
      </c>
      <c r="DN15">
        <f t="shared" si="13"/>
        <v>0</v>
      </c>
      <c r="DO15">
        <f t="shared" si="14"/>
        <v>0</v>
      </c>
      <c r="DP15">
        <f t="shared" si="15"/>
        <v>0</v>
      </c>
      <c r="DQ15" s="114">
        <f t="shared" si="16"/>
        <v>0</v>
      </c>
      <c r="DR15">
        <f t="shared" si="17"/>
        <v>0</v>
      </c>
      <c r="DS15">
        <f t="shared" si="18"/>
        <v>0</v>
      </c>
      <c r="DT15">
        <f t="shared" si="19"/>
        <v>0</v>
      </c>
      <c r="DU15">
        <f t="shared" si="20"/>
        <v>0</v>
      </c>
      <c r="DV15">
        <f t="shared" si="21"/>
        <v>0</v>
      </c>
      <c r="DW15">
        <f t="shared" si="22"/>
        <v>0</v>
      </c>
      <c r="DX15">
        <f t="shared" si="23"/>
        <v>0</v>
      </c>
      <c r="DY15">
        <f t="shared" si="24"/>
        <v>0</v>
      </c>
      <c r="DZ15">
        <f t="shared" si="25"/>
        <v>0</v>
      </c>
      <c r="EA15">
        <f t="shared" si="26"/>
        <v>0</v>
      </c>
      <c r="EB15" s="115">
        <f t="shared" si="27"/>
        <v>0</v>
      </c>
      <c r="EC15">
        <f t="shared" si="28"/>
        <v>0</v>
      </c>
      <c r="ED15">
        <f t="shared" si="29"/>
        <v>0</v>
      </c>
      <c r="EE15">
        <f t="shared" si="30"/>
        <v>0</v>
      </c>
      <c r="EF15">
        <f t="shared" si="31"/>
        <v>0</v>
      </c>
      <c r="EG15">
        <f t="shared" si="32"/>
        <v>0</v>
      </c>
      <c r="EH15">
        <f t="shared" si="33"/>
        <v>0</v>
      </c>
      <c r="EI15">
        <f t="shared" si="34"/>
        <v>0</v>
      </c>
      <c r="EJ15">
        <f t="shared" si="35"/>
        <v>0</v>
      </c>
      <c r="EK15">
        <f t="shared" si="36"/>
        <v>0</v>
      </c>
      <c r="EL15">
        <f t="shared" si="37"/>
        <v>0</v>
      </c>
      <c r="EM15" s="116">
        <f t="shared" si="38"/>
        <v>0</v>
      </c>
    </row>
    <row r="16" ht="16.5" spans="2:143">
      <c r="B16" s="45"/>
      <c r="C16" s="46"/>
      <c r="D16" s="47" t="s">
        <v>43</v>
      </c>
      <c r="E16" s="48">
        <f>SUM(E7:E15)</f>
        <v>32043.67</v>
      </c>
      <c r="F16" s="49">
        <f>SUM(F7:F15)</f>
        <v>0</v>
      </c>
      <c r="G16" s="50">
        <f t="shared" ref="G16:AL16" si="39">SUM(G7:G15)</f>
        <v>0</v>
      </c>
      <c r="H16" s="50">
        <f t="shared" si="39"/>
        <v>0</v>
      </c>
      <c r="I16" s="50">
        <f t="shared" si="39"/>
        <v>0</v>
      </c>
      <c r="J16" s="50">
        <f t="shared" si="39"/>
        <v>0</v>
      </c>
      <c r="K16" s="50">
        <f t="shared" si="39"/>
        <v>0</v>
      </c>
      <c r="L16" s="50">
        <f t="shared" si="39"/>
        <v>0</v>
      </c>
      <c r="M16" s="50">
        <f t="shared" si="39"/>
        <v>0</v>
      </c>
      <c r="N16" s="50">
        <f t="shared" si="39"/>
        <v>0</v>
      </c>
      <c r="O16" s="50">
        <f t="shared" si="39"/>
        <v>0</v>
      </c>
      <c r="P16" s="50">
        <f t="shared" si="39"/>
        <v>0</v>
      </c>
      <c r="Q16" s="50">
        <f t="shared" si="39"/>
        <v>0</v>
      </c>
      <c r="R16" s="50">
        <f t="shared" si="39"/>
        <v>0</v>
      </c>
      <c r="S16" s="50">
        <f t="shared" si="39"/>
        <v>0</v>
      </c>
      <c r="T16" s="50">
        <f t="shared" si="39"/>
        <v>0</v>
      </c>
      <c r="U16" s="50">
        <f t="shared" si="39"/>
        <v>0</v>
      </c>
      <c r="V16" s="50">
        <f t="shared" si="39"/>
        <v>0</v>
      </c>
      <c r="W16" s="50">
        <f t="shared" si="39"/>
        <v>0</v>
      </c>
      <c r="X16" s="50">
        <f t="shared" si="39"/>
        <v>0</v>
      </c>
      <c r="Y16" s="50">
        <f t="shared" si="39"/>
        <v>0</v>
      </c>
      <c r="Z16" s="50">
        <f t="shared" si="39"/>
        <v>0</v>
      </c>
      <c r="AA16" s="50">
        <f t="shared" si="39"/>
        <v>0</v>
      </c>
      <c r="AB16" s="50">
        <f t="shared" si="39"/>
        <v>0</v>
      </c>
      <c r="AC16" s="50">
        <f t="shared" si="39"/>
        <v>0</v>
      </c>
      <c r="AD16" s="50">
        <f t="shared" si="39"/>
        <v>0</v>
      </c>
      <c r="AE16" s="50">
        <f t="shared" si="39"/>
        <v>0</v>
      </c>
      <c r="AF16" s="50">
        <f t="shared" si="39"/>
        <v>0</v>
      </c>
      <c r="AG16" s="50">
        <f t="shared" si="39"/>
        <v>0</v>
      </c>
      <c r="AH16" s="50">
        <f t="shared" si="39"/>
        <v>0</v>
      </c>
      <c r="AI16" s="79">
        <f t="shared" si="39"/>
        <v>0</v>
      </c>
      <c r="AJ16" s="49">
        <f t="shared" si="39"/>
        <v>0</v>
      </c>
      <c r="AK16" s="50">
        <f t="shared" si="39"/>
        <v>0</v>
      </c>
      <c r="AL16" s="50">
        <f t="shared" si="39"/>
        <v>0</v>
      </c>
      <c r="AM16" s="80">
        <f t="shared" si="1"/>
        <v>0</v>
      </c>
      <c r="AN16" s="49">
        <f>SUM(AN7:AN15)</f>
        <v>0</v>
      </c>
      <c r="AO16" s="50">
        <f t="shared" ref="AO16:BT16" si="40">SUM(AO7:AO15)</f>
        <v>0</v>
      </c>
      <c r="AP16" s="50">
        <f t="shared" si="40"/>
        <v>0</v>
      </c>
      <c r="AQ16" s="50">
        <f t="shared" si="40"/>
        <v>0</v>
      </c>
      <c r="AR16" s="50">
        <f t="shared" si="40"/>
        <v>0</v>
      </c>
      <c r="AS16" s="50">
        <f t="shared" si="40"/>
        <v>0</v>
      </c>
      <c r="AT16" s="50">
        <f t="shared" si="40"/>
        <v>0</v>
      </c>
      <c r="AU16" s="50">
        <f t="shared" si="40"/>
        <v>0</v>
      </c>
      <c r="AV16" s="50">
        <f t="shared" si="40"/>
        <v>0</v>
      </c>
      <c r="AW16" s="50">
        <f t="shared" si="40"/>
        <v>0</v>
      </c>
      <c r="AX16" s="50">
        <f t="shared" si="40"/>
        <v>0</v>
      </c>
      <c r="AY16" s="50">
        <f t="shared" si="40"/>
        <v>0</v>
      </c>
      <c r="AZ16" s="50">
        <f t="shared" si="40"/>
        <v>0</v>
      </c>
      <c r="BA16" s="50">
        <f t="shared" si="40"/>
        <v>0</v>
      </c>
      <c r="BB16" s="50">
        <f t="shared" si="40"/>
        <v>0</v>
      </c>
      <c r="BC16" s="50">
        <f t="shared" si="40"/>
        <v>0</v>
      </c>
      <c r="BD16" s="50">
        <f t="shared" si="40"/>
        <v>0</v>
      </c>
      <c r="BE16" s="50">
        <f t="shared" si="40"/>
        <v>0</v>
      </c>
      <c r="BF16" s="50">
        <f t="shared" si="40"/>
        <v>0</v>
      </c>
      <c r="BG16" s="50">
        <f t="shared" si="40"/>
        <v>0</v>
      </c>
      <c r="BH16" s="50">
        <f t="shared" si="40"/>
        <v>0</v>
      </c>
      <c r="BI16" s="50">
        <f t="shared" si="40"/>
        <v>0</v>
      </c>
      <c r="BJ16" s="50">
        <f t="shared" si="40"/>
        <v>0</v>
      </c>
      <c r="BK16" s="50">
        <f t="shared" si="40"/>
        <v>0</v>
      </c>
      <c r="BL16" s="50">
        <f t="shared" si="40"/>
        <v>0</v>
      </c>
      <c r="BM16" s="50">
        <f t="shared" si="40"/>
        <v>0</v>
      </c>
      <c r="BN16" s="50">
        <f t="shared" si="40"/>
        <v>0</v>
      </c>
      <c r="BO16" s="50">
        <f t="shared" si="40"/>
        <v>0</v>
      </c>
      <c r="BP16" s="50">
        <f t="shared" si="40"/>
        <v>0</v>
      </c>
      <c r="BQ16" s="79">
        <f t="shared" si="40"/>
        <v>0</v>
      </c>
      <c r="BR16" s="49">
        <f t="shared" si="40"/>
        <v>0</v>
      </c>
      <c r="BS16" s="50">
        <f t="shared" si="40"/>
        <v>0</v>
      </c>
      <c r="BT16" s="50">
        <f t="shared" si="40"/>
        <v>0</v>
      </c>
      <c r="BU16" s="80">
        <f t="shared" si="3"/>
        <v>0</v>
      </c>
      <c r="BV16" s="49">
        <f>SUM(BV7:BV15)</f>
        <v>0</v>
      </c>
      <c r="BW16" s="50">
        <f t="shared" ref="BW16:DB16" si="41">SUM(BW7:BW15)</f>
        <v>0</v>
      </c>
      <c r="BX16" s="50">
        <f t="shared" si="41"/>
        <v>0</v>
      </c>
      <c r="BY16" s="50">
        <f t="shared" si="41"/>
        <v>0</v>
      </c>
      <c r="BZ16" s="50">
        <f t="shared" si="41"/>
        <v>0</v>
      </c>
      <c r="CA16" s="50">
        <f t="shared" si="41"/>
        <v>0</v>
      </c>
      <c r="CB16" s="50">
        <f t="shared" si="41"/>
        <v>0</v>
      </c>
      <c r="CC16" s="50">
        <f t="shared" si="41"/>
        <v>0</v>
      </c>
      <c r="CD16" s="50">
        <f t="shared" si="41"/>
        <v>0</v>
      </c>
      <c r="CE16" s="50">
        <f t="shared" si="41"/>
        <v>0</v>
      </c>
      <c r="CF16" s="50">
        <f t="shared" si="41"/>
        <v>0</v>
      </c>
      <c r="CG16" s="50">
        <f t="shared" si="41"/>
        <v>0</v>
      </c>
      <c r="CH16" s="50">
        <f t="shared" si="41"/>
        <v>0</v>
      </c>
      <c r="CI16" s="50">
        <f t="shared" si="41"/>
        <v>0</v>
      </c>
      <c r="CJ16" s="50">
        <f t="shared" si="41"/>
        <v>0</v>
      </c>
      <c r="CK16" s="50">
        <f t="shared" si="41"/>
        <v>0</v>
      </c>
      <c r="CL16" s="50">
        <f t="shared" si="41"/>
        <v>0</v>
      </c>
      <c r="CM16" s="50">
        <f t="shared" si="41"/>
        <v>0</v>
      </c>
      <c r="CN16" s="50">
        <f t="shared" si="41"/>
        <v>0</v>
      </c>
      <c r="CO16" s="50">
        <f t="shared" si="41"/>
        <v>0</v>
      </c>
      <c r="CP16" s="50">
        <f t="shared" si="41"/>
        <v>0</v>
      </c>
      <c r="CQ16" s="50">
        <f t="shared" si="41"/>
        <v>0</v>
      </c>
      <c r="CR16" s="50">
        <f t="shared" si="41"/>
        <v>0</v>
      </c>
      <c r="CS16" s="50">
        <f t="shared" si="41"/>
        <v>0</v>
      </c>
      <c r="CT16" s="50">
        <f t="shared" si="41"/>
        <v>0</v>
      </c>
      <c r="CU16" s="50">
        <f t="shared" si="41"/>
        <v>0</v>
      </c>
      <c r="CV16" s="50">
        <f t="shared" si="41"/>
        <v>0</v>
      </c>
      <c r="CW16" s="50">
        <f t="shared" si="41"/>
        <v>0</v>
      </c>
      <c r="CX16" s="50">
        <f t="shared" si="41"/>
        <v>0</v>
      </c>
      <c r="CY16" s="79">
        <f t="shared" si="41"/>
        <v>0</v>
      </c>
      <c r="CZ16" s="49">
        <f t="shared" si="41"/>
        <v>0</v>
      </c>
      <c r="DA16" s="50">
        <f t="shared" si="41"/>
        <v>0</v>
      </c>
      <c r="DB16" s="50">
        <f t="shared" si="41"/>
        <v>0</v>
      </c>
      <c r="DC16" s="80">
        <f t="shared" si="5"/>
        <v>0</v>
      </c>
      <c r="DG16">
        <f t="shared" ref="DG16:EM16" si="42">SUM(DG7:DG15)</f>
        <v>0</v>
      </c>
      <c r="DH16">
        <f t="shared" si="42"/>
        <v>0</v>
      </c>
      <c r="DI16">
        <f t="shared" si="42"/>
        <v>0</v>
      </c>
      <c r="DJ16">
        <f t="shared" si="42"/>
        <v>0</v>
      </c>
      <c r="DK16">
        <f t="shared" si="42"/>
        <v>0</v>
      </c>
      <c r="DL16">
        <f t="shared" si="42"/>
        <v>0</v>
      </c>
      <c r="DM16">
        <f t="shared" si="42"/>
        <v>0</v>
      </c>
      <c r="DN16">
        <f t="shared" si="42"/>
        <v>0</v>
      </c>
      <c r="DO16">
        <f t="shared" si="42"/>
        <v>0</v>
      </c>
      <c r="DP16">
        <f t="shared" si="42"/>
        <v>0</v>
      </c>
      <c r="DQ16" s="114">
        <f t="shared" si="42"/>
        <v>0</v>
      </c>
      <c r="DR16">
        <f t="shared" si="42"/>
        <v>0</v>
      </c>
      <c r="DS16">
        <f t="shared" si="42"/>
        <v>0</v>
      </c>
      <c r="DT16">
        <f t="shared" si="42"/>
        <v>0</v>
      </c>
      <c r="DU16">
        <f t="shared" si="42"/>
        <v>0</v>
      </c>
      <c r="DV16">
        <f t="shared" si="42"/>
        <v>0</v>
      </c>
      <c r="DW16">
        <f t="shared" si="42"/>
        <v>0</v>
      </c>
      <c r="DX16">
        <f t="shared" si="42"/>
        <v>0</v>
      </c>
      <c r="DY16">
        <f t="shared" si="42"/>
        <v>0</v>
      </c>
      <c r="DZ16">
        <f t="shared" si="42"/>
        <v>0</v>
      </c>
      <c r="EA16">
        <f t="shared" si="42"/>
        <v>0</v>
      </c>
      <c r="EB16" s="115">
        <f t="shared" si="42"/>
        <v>0</v>
      </c>
      <c r="EC16">
        <f t="shared" si="42"/>
        <v>0</v>
      </c>
      <c r="ED16">
        <f t="shared" si="42"/>
        <v>0</v>
      </c>
      <c r="EE16">
        <f t="shared" si="42"/>
        <v>0</v>
      </c>
      <c r="EF16">
        <f t="shared" si="42"/>
        <v>0</v>
      </c>
      <c r="EG16">
        <f t="shared" si="42"/>
        <v>0</v>
      </c>
      <c r="EH16">
        <f t="shared" si="42"/>
        <v>0</v>
      </c>
      <c r="EI16">
        <f t="shared" si="42"/>
        <v>0</v>
      </c>
      <c r="EJ16">
        <f t="shared" si="42"/>
        <v>0</v>
      </c>
      <c r="EK16">
        <f t="shared" si="42"/>
        <v>0</v>
      </c>
      <c r="EL16">
        <f t="shared" si="42"/>
        <v>0</v>
      </c>
      <c r="EM16" s="116">
        <f t="shared" si="42"/>
        <v>0</v>
      </c>
    </row>
    <row r="17" ht="15.75" spans="2:143">
      <c r="B17" s="21" t="s">
        <v>44</v>
      </c>
      <c r="C17" s="22">
        <v>10</v>
      </c>
      <c r="D17" s="23" t="s">
        <v>45</v>
      </c>
      <c r="E17" s="24">
        <v>3854</v>
      </c>
      <c r="F17" s="25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71"/>
      <c r="AJ17" s="25">
        <f t="shared" ref="AJ17:AK25" si="43">F17+I17+L17+O17+R17+U17+X17+AA17+AD17+AG17</f>
        <v>0</v>
      </c>
      <c r="AK17" s="26">
        <f t="shared" si="43"/>
        <v>0</v>
      </c>
      <c r="AL17" s="26"/>
      <c r="AM17" s="72">
        <f t="shared" si="1"/>
        <v>0</v>
      </c>
      <c r="AN17" s="25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71"/>
      <c r="BR17" s="25">
        <f t="shared" ref="BR17:BS25" si="44">AN17+AQ17+AT17+AW17+AZ17+BC17+BF17+BI17+BL17+BO17</f>
        <v>0</v>
      </c>
      <c r="BS17" s="26">
        <f t="shared" si="44"/>
        <v>0</v>
      </c>
      <c r="BT17" s="26"/>
      <c r="BU17" s="72">
        <f t="shared" si="3"/>
        <v>0</v>
      </c>
      <c r="BV17" s="25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71"/>
      <c r="CZ17" s="25">
        <f t="shared" ref="CZ17:DA25" si="45">BV17+BY17+CB17+CE17+CH17+CK17+CN17+CQ17+CT17+CW17</f>
        <v>0</v>
      </c>
      <c r="DA17" s="26">
        <f t="shared" si="45"/>
        <v>0</v>
      </c>
      <c r="DB17" s="26"/>
      <c r="DC17" s="72">
        <f t="shared" si="5"/>
        <v>0</v>
      </c>
      <c r="DG17">
        <f t="shared" si="6"/>
        <v>0</v>
      </c>
      <c r="DH17">
        <f t="shared" si="7"/>
        <v>0</v>
      </c>
      <c r="DI17">
        <f t="shared" si="8"/>
        <v>0</v>
      </c>
      <c r="DJ17">
        <f t="shared" si="9"/>
        <v>0</v>
      </c>
      <c r="DK17">
        <f t="shared" si="10"/>
        <v>0</v>
      </c>
      <c r="DL17">
        <f t="shared" si="11"/>
        <v>0</v>
      </c>
      <c r="DM17">
        <f t="shared" si="12"/>
        <v>0</v>
      </c>
      <c r="DN17">
        <f t="shared" si="13"/>
        <v>0</v>
      </c>
      <c r="DO17">
        <f t="shared" si="14"/>
        <v>0</v>
      </c>
      <c r="DP17">
        <f t="shared" si="15"/>
        <v>0</v>
      </c>
      <c r="DQ17" s="114">
        <f t="shared" si="16"/>
        <v>0</v>
      </c>
      <c r="DR17">
        <f t="shared" si="17"/>
        <v>0</v>
      </c>
      <c r="DS17">
        <f t="shared" si="18"/>
        <v>0</v>
      </c>
      <c r="DT17">
        <f t="shared" si="19"/>
        <v>0</v>
      </c>
      <c r="DU17">
        <f t="shared" si="20"/>
        <v>0</v>
      </c>
      <c r="DV17">
        <f t="shared" si="21"/>
        <v>0</v>
      </c>
      <c r="DW17">
        <f t="shared" si="22"/>
        <v>0</v>
      </c>
      <c r="DX17">
        <f t="shared" si="23"/>
        <v>0</v>
      </c>
      <c r="DY17">
        <f t="shared" si="24"/>
        <v>0</v>
      </c>
      <c r="DZ17">
        <f t="shared" si="25"/>
        <v>0</v>
      </c>
      <c r="EA17">
        <f t="shared" si="26"/>
        <v>0</v>
      </c>
      <c r="EB17" s="115">
        <f t="shared" si="27"/>
        <v>0</v>
      </c>
      <c r="EC17">
        <f t="shared" si="28"/>
        <v>0</v>
      </c>
      <c r="ED17">
        <f t="shared" si="29"/>
        <v>0</v>
      </c>
      <c r="EE17">
        <f t="shared" si="30"/>
        <v>0</v>
      </c>
      <c r="EF17">
        <f t="shared" si="31"/>
        <v>0</v>
      </c>
      <c r="EG17">
        <f t="shared" si="32"/>
        <v>0</v>
      </c>
      <c r="EH17">
        <f t="shared" si="33"/>
        <v>0</v>
      </c>
      <c r="EI17">
        <f t="shared" si="34"/>
        <v>0</v>
      </c>
      <c r="EJ17">
        <f t="shared" si="35"/>
        <v>0</v>
      </c>
      <c r="EK17">
        <f t="shared" si="36"/>
        <v>0</v>
      </c>
      <c r="EL17">
        <f t="shared" si="37"/>
        <v>0</v>
      </c>
      <c r="EM17" s="116">
        <f t="shared" si="38"/>
        <v>0</v>
      </c>
    </row>
    <row r="18" ht="15.75" spans="2:143">
      <c r="B18" s="27"/>
      <c r="C18" s="36">
        <v>11</v>
      </c>
      <c r="D18" s="37" t="s">
        <v>47</v>
      </c>
      <c r="E18" s="38">
        <v>3142</v>
      </c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73"/>
      <c r="AJ18" s="31">
        <f t="shared" si="43"/>
        <v>0</v>
      </c>
      <c r="AK18" s="32">
        <f t="shared" si="43"/>
        <v>0</v>
      </c>
      <c r="AL18" s="32"/>
      <c r="AM18" s="76">
        <f t="shared" si="1"/>
        <v>0</v>
      </c>
      <c r="AN18" s="31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73"/>
      <c r="BR18" s="31">
        <f t="shared" si="44"/>
        <v>0</v>
      </c>
      <c r="BS18" s="32">
        <f t="shared" si="44"/>
        <v>0</v>
      </c>
      <c r="BT18" s="32"/>
      <c r="BU18" s="76">
        <f t="shared" si="3"/>
        <v>0</v>
      </c>
      <c r="BV18" s="31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73"/>
      <c r="CZ18" s="31">
        <f t="shared" si="45"/>
        <v>0</v>
      </c>
      <c r="DA18" s="32">
        <f t="shared" si="45"/>
        <v>0</v>
      </c>
      <c r="DB18" s="32"/>
      <c r="DC18" s="76">
        <f t="shared" si="5"/>
        <v>0</v>
      </c>
      <c r="DG18">
        <f t="shared" si="6"/>
        <v>0</v>
      </c>
      <c r="DH18">
        <f t="shared" si="7"/>
        <v>0</v>
      </c>
      <c r="DI18">
        <f t="shared" si="8"/>
        <v>0</v>
      </c>
      <c r="DJ18">
        <f t="shared" si="9"/>
        <v>0</v>
      </c>
      <c r="DK18">
        <f t="shared" si="10"/>
        <v>0</v>
      </c>
      <c r="DL18">
        <f t="shared" si="11"/>
        <v>0</v>
      </c>
      <c r="DM18">
        <f t="shared" si="12"/>
        <v>0</v>
      </c>
      <c r="DN18">
        <f t="shared" si="13"/>
        <v>0</v>
      </c>
      <c r="DO18">
        <f t="shared" si="14"/>
        <v>0</v>
      </c>
      <c r="DP18">
        <f t="shared" si="15"/>
        <v>0</v>
      </c>
      <c r="DQ18" s="114">
        <f t="shared" si="16"/>
        <v>0</v>
      </c>
      <c r="DR18">
        <f t="shared" si="17"/>
        <v>0</v>
      </c>
      <c r="DS18">
        <f t="shared" si="18"/>
        <v>0</v>
      </c>
      <c r="DT18">
        <f t="shared" si="19"/>
        <v>0</v>
      </c>
      <c r="DU18">
        <f t="shared" si="20"/>
        <v>0</v>
      </c>
      <c r="DV18">
        <f t="shared" si="21"/>
        <v>0</v>
      </c>
      <c r="DW18">
        <f t="shared" si="22"/>
        <v>0</v>
      </c>
      <c r="DX18">
        <f t="shared" si="23"/>
        <v>0</v>
      </c>
      <c r="DY18">
        <f t="shared" si="24"/>
        <v>0</v>
      </c>
      <c r="DZ18">
        <f t="shared" si="25"/>
        <v>0</v>
      </c>
      <c r="EA18">
        <f t="shared" si="26"/>
        <v>0</v>
      </c>
      <c r="EB18" s="115">
        <f t="shared" si="27"/>
        <v>0</v>
      </c>
      <c r="EC18">
        <f t="shared" si="28"/>
        <v>0</v>
      </c>
      <c r="ED18">
        <f t="shared" si="29"/>
        <v>0</v>
      </c>
      <c r="EE18">
        <f t="shared" si="30"/>
        <v>0</v>
      </c>
      <c r="EF18">
        <f t="shared" si="31"/>
        <v>0</v>
      </c>
      <c r="EG18">
        <f t="shared" si="32"/>
        <v>0</v>
      </c>
      <c r="EH18">
        <f t="shared" si="33"/>
        <v>0</v>
      </c>
      <c r="EI18">
        <f t="shared" si="34"/>
        <v>0</v>
      </c>
      <c r="EJ18">
        <f t="shared" si="35"/>
        <v>0</v>
      </c>
      <c r="EK18">
        <f t="shared" si="36"/>
        <v>0</v>
      </c>
      <c r="EL18">
        <f t="shared" si="37"/>
        <v>0</v>
      </c>
      <c r="EM18" s="116">
        <f t="shared" si="38"/>
        <v>0</v>
      </c>
    </row>
    <row r="19" ht="15.75" spans="2:143">
      <c r="B19" s="27"/>
      <c r="C19" s="33">
        <v>12</v>
      </c>
      <c r="D19" s="34" t="s">
        <v>48</v>
      </c>
      <c r="E19" s="35">
        <v>6520</v>
      </c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73"/>
      <c r="AJ19" s="31">
        <f t="shared" si="43"/>
        <v>0</v>
      </c>
      <c r="AK19" s="32">
        <f t="shared" si="43"/>
        <v>0</v>
      </c>
      <c r="AL19" s="32"/>
      <c r="AM19" s="76">
        <f t="shared" si="1"/>
        <v>0</v>
      </c>
      <c r="AN19" s="31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73"/>
      <c r="BR19" s="31">
        <f t="shared" si="44"/>
        <v>0</v>
      </c>
      <c r="BS19" s="32">
        <f t="shared" si="44"/>
        <v>0</v>
      </c>
      <c r="BT19" s="32"/>
      <c r="BU19" s="76">
        <f t="shared" si="3"/>
        <v>0</v>
      </c>
      <c r="BV19" s="31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73"/>
      <c r="CZ19" s="31">
        <f t="shared" si="45"/>
        <v>0</v>
      </c>
      <c r="DA19" s="32">
        <f t="shared" si="45"/>
        <v>0</v>
      </c>
      <c r="DB19" s="32"/>
      <c r="DC19" s="76">
        <f t="shared" si="5"/>
        <v>0</v>
      </c>
      <c r="DG19">
        <f t="shared" si="6"/>
        <v>0</v>
      </c>
      <c r="DH19">
        <f t="shared" si="7"/>
        <v>0</v>
      </c>
      <c r="DI19">
        <f t="shared" si="8"/>
        <v>0</v>
      </c>
      <c r="DJ19">
        <f t="shared" si="9"/>
        <v>0</v>
      </c>
      <c r="DK19">
        <f t="shared" si="10"/>
        <v>0</v>
      </c>
      <c r="DL19">
        <f t="shared" si="11"/>
        <v>0</v>
      </c>
      <c r="DM19">
        <f t="shared" si="12"/>
        <v>0</v>
      </c>
      <c r="DN19">
        <f t="shared" si="13"/>
        <v>0</v>
      </c>
      <c r="DO19">
        <f t="shared" si="14"/>
        <v>0</v>
      </c>
      <c r="DP19">
        <f t="shared" si="15"/>
        <v>0</v>
      </c>
      <c r="DQ19" s="114">
        <f t="shared" si="16"/>
        <v>0</v>
      </c>
      <c r="DR19">
        <f t="shared" si="17"/>
        <v>0</v>
      </c>
      <c r="DS19">
        <f t="shared" si="18"/>
        <v>0</v>
      </c>
      <c r="DT19">
        <f t="shared" si="19"/>
        <v>0</v>
      </c>
      <c r="DU19">
        <f t="shared" si="20"/>
        <v>0</v>
      </c>
      <c r="DV19">
        <f t="shared" si="21"/>
        <v>0</v>
      </c>
      <c r="DW19">
        <f t="shared" si="22"/>
        <v>0</v>
      </c>
      <c r="DX19">
        <f t="shared" si="23"/>
        <v>0</v>
      </c>
      <c r="DY19">
        <f t="shared" si="24"/>
        <v>0</v>
      </c>
      <c r="DZ19">
        <f t="shared" si="25"/>
        <v>0</v>
      </c>
      <c r="EA19">
        <f t="shared" si="26"/>
        <v>0</v>
      </c>
      <c r="EB19" s="115">
        <f t="shared" si="27"/>
        <v>0</v>
      </c>
      <c r="EC19">
        <f t="shared" si="28"/>
        <v>0</v>
      </c>
      <c r="ED19">
        <f t="shared" si="29"/>
        <v>0</v>
      </c>
      <c r="EE19">
        <f t="shared" si="30"/>
        <v>0</v>
      </c>
      <c r="EF19">
        <f t="shared" si="31"/>
        <v>0</v>
      </c>
      <c r="EG19">
        <f t="shared" si="32"/>
        <v>0</v>
      </c>
      <c r="EH19">
        <f t="shared" si="33"/>
        <v>0</v>
      </c>
      <c r="EI19">
        <f t="shared" si="34"/>
        <v>0</v>
      </c>
      <c r="EJ19">
        <f t="shared" si="35"/>
        <v>0</v>
      </c>
      <c r="EK19">
        <f t="shared" si="36"/>
        <v>0</v>
      </c>
      <c r="EL19">
        <f t="shared" si="37"/>
        <v>0</v>
      </c>
      <c r="EM19" s="116">
        <f t="shared" si="38"/>
        <v>0</v>
      </c>
    </row>
    <row r="20" ht="15.75" spans="2:143">
      <c r="B20" s="27"/>
      <c r="C20" s="36">
        <v>13</v>
      </c>
      <c r="D20" s="37" t="s">
        <v>49</v>
      </c>
      <c r="E20" s="38">
        <v>4077</v>
      </c>
      <c r="F20" s="31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73"/>
      <c r="AJ20" s="31">
        <f t="shared" si="43"/>
        <v>0</v>
      </c>
      <c r="AK20" s="32">
        <f t="shared" si="43"/>
        <v>0</v>
      </c>
      <c r="AL20" s="32"/>
      <c r="AM20" s="76">
        <f t="shared" si="1"/>
        <v>0</v>
      </c>
      <c r="AN20" s="31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73"/>
      <c r="BR20" s="31">
        <f t="shared" si="44"/>
        <v>0</v>
      </c>
      <c r="BS20" s="32">
        <f t="shared" si="44"/>
        <v>0</v>
      </c>
      <c r="BT20" s="32"/>
      <c r="BU20" s="76">
        <f t="shared" si="3"/>
        <v>0</v>
      </c>
      <c r="BV20" s="31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73"/>
      <c r="CZ20" s="31">
        <f t="shared" si="45"/>
        <v>0</v>
      </c>
      <c r="DA20" s="32">
        <f t="shared" si="45"/>
        <v>0</v>
      </c>
      <c r="DB20" s="32"/>
      <c r="DC20" s="76">
        <f t="shared" si="5"/>
        <v>0</v>
      </c>
      <c r="DG20">
        <f t="shared" si="6"/>
        <v>0</v>
      </c>
      <c r="DH20">
        <f t="shared" si="7"/>
        <v>0</v>
      </c>
      <c r="DI20">
        <f t="shared" si="8"/>
        <v>0</v>
      </c>
      <c r="DJ20">
        <f t="shared" si="9"/>
        <v>0</v>
      </c>
      <c r="DK20">
        <f t="shared" si="10"/>
        <v>0</v>
      </c>
      <c r="DL20">
        <f t="shared" si="11"/>
        <v>0</v>
      </c>
      <c r="DM20">
        <f t="shared" si="12"/>
        <v>0</v>
      </c>
      <c r="DN20">
        <f t="shared" si="13"/>
        <v>0</v>
      </c>
      <c r="DO20">
        <f t="shared" si="14"/>
        <v>0</v>
      </c>
      <c r="DP20">
        <f t="shared" si="15"/>
        <v>0</v>
      </c>
      <c r="DQ20" s="114">
        <f t="shared" si="16"/>
        <v>0</v>
      </c>
      <c r="DR20">
        <f t="shared" si="17"/>
        <v>0</v>
      </c>
      <c r="DS20">
        <f t="shared" si="18"/>
        <v>0</v>
      </c>
      <c r="DT20">
        <f t="shared" si="19"/>
        <v>0</v>
      </c>
      <c r="DU20">
        <f t="shared" si="20"/>
        <v>0</v>
      </c>
      <c r="DV20">
        <f t="shared" si="21"/>
        <v>0</v>
      </c>
      <c r="DW20">
        <f t="shared" si="22"/>
        <v>0</v>
      </c>
      <c r="DX20">
        <f t="shared" si="23"/>
        <v>0</v>
      </c>
      <c r="DY20">
        <f t="shared" si="24"/>
        <v>0</v>
      </c>
      <c r="DZ20">
        <f t="shared" si="25"/>
        <v>0</v>
      </c>
      <c r="EA20">
        <f t="shared" si="26"/>
        <v>0</v>
      </c>
      <c r="EB20" s="115">
        <f t="shared" si="27"/>
        <v>0</v>
      </c>
      <c r="EC20">
        <f t="shared" si="28"/>
        <v>0</v>
      </c>
      <c r="ED20">
        <f t="shared" si="29"/>
        <v>0</v>
      </c>
      <c r="EE20">
        <f t="shared" si="30"/>
        <v>0</v>
      </c>
      <c r="EF20">
        <f t="shared" si="31"/>
        <v>0</v>
      </c>
      <c r="EG20">
        <f t="shared" si="32"/>
        <v>0</v>
      </c>
      <c r="EH20">
        <f t="shared" si="33"/>
        <v>0</v>
      </c>
      <c r="EI20">
        <f t="shared" si="34"/>
        <v>0</v>
      </c>
      <c r="EJ20">
        <f t="shared" si="35"/>
        <v>0</v>
      </c>
      <c r="EK20">
        <f t="shared" si="36"/>
        <v>0</v>
      </c>
      <c r="EL20">
        <f t="shared" si="37"/>
        <v>0</v>
      </c>
      <c r="EM20" s="116">
        <f t="shared" si="38"/>
        <v>0</v>
      </c>
    </row>
    <row r="21" ht="15.75" spans="2:143">
      <c r="B21" s="27"/>
      <c r="C21" s="36">
        <v>14</v>
      </c>
      <c r="D21" s="37" t="s">
        <v>50</v>
      </c>
      <c r="E21" s="38">
        <v>4458</v>
      </c>
      <c r="F21" s="3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73"/>
      <c r="AJ21" s="31">
        <f t="shared" si="43"/>
        <v>0</v>
      </c>
      <c r="AK21" s="32">
        <f t="shared" si="43"/>
        <v>0</v>
      </c>
      <c r="AL21" s="32"/>
      <c r="AM21" s="76">
        <f t="shared" si="1"/>
        <v>0</v>
      </c>
      <c r="AN21" s="31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73"/>
      <c r="BR21" s="31">
        <f t="shared" si="44"/>
        <v>0</v>
      </c>
      <c r="BS21" s="32">
        <f t="shared" si="44"/>
        <v>0</v>
      </c>
      <c r="BT21" s="32"/>
      <c r="BU21" s="76">
        <f t="shared" si="3"/>
        <v>0</v>
      </c>
      <c r="BV21" s="31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73"/>
      <c r="CZ21" s="31">
        <f t="shared" si="45"/>
        <v>0</v>
      </c>
      <c r="DA21" s="32">
        <f t="shared" si="45"/>
        <v>0</v>
      </c>
      <c r="DB21" s="32"/>
      <c r="DC21" s="76">
        <f t="shared" si="5"/>
        <v>0</v>
      </c>
      <c r="DG21">
        <f t="shared" si="6"/>
        <v>0</v>
      </c>
      <c r="DH21">
        <f t="shared" si="7"/>
        <v>0</v>
      </c>
      <c r="DI21">
        <f t="shared" si="8"/>
        <v>0</v>
      </c>
      <c r="DJ21">
        <f t="shared" si="9"/>
        <v>0</v>
      </c>
      <c r="DK21">
        <f t="shared" si="10"/>
        <v>0</v>
      </c>
      <c r="DL21">
        <f t="shared" si="11"/>
        <v>0</v>
      </c>
      <c r="DM21">
        <f t="shared" si="12"/>
        <v>0</v>
      </c>
      <c r="DN21">
        <f t="shared" si="13"/>
        <v>0</v>
      </c>
      <c r="DO21">
        <f t="shared" si="14"/>
        <v>0</v>
      </c>
      <c r="DP21">
        <f t="shared" si="15"/>
        <v>0</v>
      </c>
      <c r="DQ21" s="114">
        <f t="shared" si="16"/>
        <v>0</v>
      </c>
      <c r="DR21">
        <f t="shared" si="17"/>
        <v>0</v>
      </c>
      <c r="DS21">
        <f t="shared" si="18"/>
        <v>0</v>
      </c>
      <c r="DT21">
        <f t="shared" si="19"/>
        <v>0</v>
      </c>
      <c r="DU21">
        <f t="shared" si="20"/>
        <v>0</v>
      </c>
      <c r="DV21">
        <f t="shared" si="21"/>
        <v>0</v>
      </c>
      <c r="DW21">
        <f t="shared" si="22"/>
        <v>0</v>
      </c>
      <c r="DX21">
        <f t="shared" si="23"/>
        <v>0</v>
      </c>
      <c r="DY21">
        <f t="shared" si="24"/>
        <v>0</v>
      </c>
      <c r="DZ21">
        <f t="shared" si="25"/>
        <v>0</v>
      </c>
      <c r="EA21">
        <f t="shared" si="26"/>
        <v>0</v>
      </c>
      <c r="EB21" s="115">
        <f t="shared" si="27"/>
        <v>0</v>
      </c>
      <c r="EC21">
        <f t="shared" si="28"/>
        <v>0</v>
      </c>
      <c r="ED21">
        <f t="shared" si="29"/>
        <v>0</v>
      </c>
      <c r="EE21">
        <f t="shared" si="30"/>
        <v>0</v>
      </c>
      <c r="EF21">
        <f t="shared" si="31"/>
        <v>0</v>
      </c>
      <c r="EG21">
        <f t="shared" si="32"/>
        <v>0</v>
      </c>
      <c r="EH21">
        <f t="shared" si="33"/>
        <v>0</v>
      </c>
      <c r="EI21">
        <f t="shared" si="34"/>
        <v>0</v>
      </c>
      <c r="EJ21">
        <f t="shared" si="35"/>
        <v>0</v>
      </c>
      <c r="EK21">
        <f t="shared" si="36"/>
        <v>0</v>
      </c>
      <c r="EL21">
        <f t="shared" si="37"/>
        <v>0</v>
      </c>
      <c r="EM21" s="116">
        <f t="shared" si="38"/>
        <v>0</v>
      </c>
    </row>
    <row r="22" ht="15.75" spans="2:143">
      <c r="B22" s="27"/>
      <c r="C22" s="36">
        <v>15</v>
      </c>
      <c r="D22" s="37" t="s">
        <v>51</v>
      </c>
      <c r="E22" s="38">
        <v>2261</v>
      </c>
      <c r="F22" s="31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73"/>
      <c r="AJ22" s="31">
        <f t="shared" si="43"/>
        <v>0</v>
      </c>
      <c r="AK22" s="32">
        <f t="shared" si="43"/>
        <v>0</v>
      </c>
      <c r="AL22" s="32"/>
      <c r="AM22" s="76">
        <f t="shared" si="1"/>
        <v>0</v>
      </c>
      <c r="AN22" s="31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73"/>
      <c r="BR22" s="31">
        <f t="shared" si="44"/>
        <v>0</v>
      </c>
      <c r="BS22" s="32">
        <f t="shared" si="44"/>
        <v>0</v>
      </c>
      <c r="BT22" s="32"/>
      <c r="BU22" s="76">
        <f t="shared" si="3"/>
        <v>0</v>
      </c>
      <c r="BV22" s="31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73"/>
      <c r="CZ22" s="31">
        <f t="shared" si="45"/>
        <v>0</v>
      </c>
      <c r="DA22" s="32">
        <f t="shared" si="45"/>
        <v>0</v>
      </c>
      <c r="DB22" s="32"/>
      <c r="DC22" s="76">
        <f t="shared" si="5"/>
        <v>0</v>
      </c>
      <c r="DG22">
        <f t="shared" si="6"/>
        <v>0</v>
      </c>
      <c r="DH22">
        <f t="shared" si="7"/>
        <v>0</v>
      </c>
      <c r="DI22">
        <f t="shared" si="8"/>
        <v>0</v>
      </c>
      <c r="DJ22">
        <f t="shared" si="9"/>
        <v>0</v>
      </c>
      <c r="DK22">
        <f t="shared" si="10"/>
        <v>0</v>
      </c>
      <c r="DL22">
        <f t="shared" si="11"/>
        <v>0</v>
      </c>
      <c r="DM22">
        <f t="shared" si="12"/>
        <v>0</v>
      </c>
      <c r="DN22">
        <f t="shared" si="13"/>
        <v>0</v>
      </c>
      <c r="DO22">
        <f t="shared" si="14"/>
        <v>0</v>
      </c>
      <c r="DP22">
        <f t="shared" si="15"/>
        <v>0</v>
      </c>
      <c r="DQ22" s="114">
        <f t="shared" si="16"/>
        <v>0</v>
      </c>
      <c r="DR22">
        <f t="shared" si="17"/>
        <v>0</v>
      </c>
      <c r="DS22">
        <f t="shared" si="18"/>
        <v>0</v>
      </c>
      <c r="DT22">
        <f t="shared" si="19"/>
        <v>0</v>
      </c>
      <c r="DU22">
        <f t="shared" si="20"/>
        <v>0</v>
      </c>
      <c r="DV22">
        <f t="shared" si="21"/>
        <v>0</v>
      </c>
      <c r="DW22">
        <f t="shared" si="22"/>
        <v>0</v>
      </c>
      <c r="DX22">
        <f t="shared" si="23"/>
        <v>0</v>
      </c>
      <c r="DY22">
        <f t="shared" si="24"/>
        <v>0</v>
      </c>
      <c r="DZ22">
        <f t="shared" si="25"/>
        <v>0</v>
      </c>
      <c r="EA22">
        <f t="shared" si="26"/>
        <v>0</v>
      </c>
      <c r="EB22" s="115">
        <f t="shared" si="27"/>
        <v>0</v>
      </c>
      <c r="EC22">
        <f t="shared" si="28"/>
        <v>0</v>
      </c>
      <c r="ED22">
        <f t="shared" si="29"/>
        <v>0</v>
      </c>
      <c r="EE22">
        <f t="shared" si="30"/>
        <v>0</v>
      </c>
      <c r="EF22">
        <f t="shared" si="31"/>
        <v>0</v>
      </c>
      <c r="EG22">
        <f t="shared" si="32"/>
        <v>0</v>
      </c>
      <c r="EH22">
        <f t="shared" si="33"/>
        <v>0</v>
      </c>
      <c r="EI22">
        <f t="shared" si="34"/>
        <v>0</v>
      </c>
      <c r="EJ22">
        <f t="shared" si="35"/>
        <v>0</v>
      </c>
      <c r="EK22">
        <f t="shared" si="36"/>
        <v>0</v>
      </c>
      <c r="EL22">
        <f t="shared" si="37"/>
        <v>0</v>
      </c>
      <c r="EM22" s="116">
        <f t="shared" si="38"/>
        <v>0</v>
      </c>
    </row>
    <row r="23" ht="15.75" spans="2:143">
      <c r="B23" s="27"/>
      <c r="C23" s="36">
        <v>16</v>
      </c>
      <c r="D23" s="37" t="s">
        <v>52</v>
      </c>
      <c r="E23" s="38">
        <v>1704.56</v>
      </c>
      <c r="F23" s="31">
        <v>18</v>
      </c>
      <c r="G23" s="32">
        <v>18</v>
      </c>
      <c r="H23" s="32"/>
      <c r="I23" s="32">
        <v>15</v>
      </c>
      <c r="J23" s="32">
        <v>15</v>
      </c>
      <c r="K23" s="32"/>
      <c r="L23" s="32">
        <v>12</v>
      </c>
      <c r="M23" s="32">
        <v>12</v>
      </c>
      <c r="N23" s="32"/>
      <c r="O23" s="32">
        <v>10</v>
      </c>
      <c r="P23" s="32">
        <v>10</v>
      </c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73"/>
      <c r="AJ23" s="31">
        <f t="shared" si="43"/>
        <v>55</v>
      </c>
      <c r="AK23" s="32">
        <f t="shared" si="43"/>
        <v>55</v>
      </c>
      <c r="AL23" s="32">
        <f>2.31+2.92+1.58+0.67</f>
        <v>7.48</v>
      </c>
      <c r="AM23" s="76">
        <f t="shared" si="1"/>
        <v>0</v>
      </c>
      <c r="AN23" s="31">
        <v>18.18</v>
      </c>
      <c r="AO23" s="32">
        <v>18.18</v>
      </c>
      <c r="AP23" s="32"/>
      <c r="AQ23" s="32">
        <v>8</v>
      </c>
      <c r="AR23" s="32">
        <v>8</v>
      </c>
      <c r="AS23" s="32"/>
      <c r="AT23" s="32">
        <v>0</v>
      </c>
      <c r="AU23" s="32">
        <v>0</v>
      </c>
      <c r="AV23" s="32"/>
      <c r="AW23" s="32">
        <v>0</v>
      </c>
      <c r="AX23" s="32">
        <v>0</v>
      </c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73"/>
      <c r="BR23" s="31">
        <f t="shared" si="44"/>
        <v>26.18</v>
      </c>
      <c r="BS23" s="32">
        <f t="shared" si="44"/>
        <v>26.18</v>
      </c>
      <c r="BT23" s="32">
        <f>2.77+0.94+0+0</f>
        <v>3.71</v>
      </c>
      <c r="BU23" s="76">
        <f t="shared" si="3"/>
        <v>0</v>
      </c>
      <c r="BV23" s="31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73"/>
      <c r="CZ23" s="31">
        <f t="shared" si="45"/>
        <v>0</v>
      </c>
      <c r="DA23" s="32">
        <f t="shared" si="45"/>
        <v>0</v>
      </c>
      <c r="DB23" s="32"/>
      <c r="DC23" s="76">
        <f t="shared" si="5"/>
        <v>0</v>
      </c>
      <c r="DG23">
        <f t="shared" si="6"/>
        <v>0</v>
      </c>
      <c r="DH23">
        <f t="shared" si="7"/>
        <v>0</v>
      </c>
      <c r="DI23">
        <f t="shared" si="8"/>
        <v>0</v>
      </c>
      <c r="DJ23">
        <f t="shared" si="9"/>
        <v>0</v>
      </c>
      <c r="DK23">
        <f t="shared" si="10"/>
        <v>0</v>
      </c>
      <c r="DL23">
        <f t="shared" si="11"/>
        <v>0</v>
      </c>
      <c r="DM23">
        <f t="shared" si="12"/>
        <v>0</v>
      </c>
      <c r="DN23">
        <f t="shared" si="13"/>
        <v>0</v>
      </c>
      <c r="DO23">
        <f t="shared" si="14"/>
        <v>0</v>
      </c>
      <c r="DP23">
        <f t="shared" si="15"/>
        <v>0</v>
      </c>
      <c r="DQ23" s="114">
        <f t="shared" si="16"/>
        <v>0</v>
      </c>
      <c r="DR23">
        <f t="shared" si="17"/>
        <v>0</v>
      </c>
      <c r="DS23">
        <f t="shared" si="18"/>
        <v>0</v>
      </c>
      <c r="DT23">
        <f t="shared" si="19"/>
        <v>0</v>
      </c>
      <c r="DU23">
        <f t="shared" si="20"/>
        <v>0</v>
      </c>
      <c r="DV23">
        <f t="shared" si="21"/>
        <v>0</v>
      </c>
      <c r="DW23">
        <f t="shared" si="22"/>
        <v>0</v>
      </c>
      <c r="DX23">
        <f t="shared" si="23"/>
        <v>0</v>
      </c>
      <c r="DY23">
        <f t="shared" si="24"/>
        <v>0</v>
      </c>
      <c r="DZ23">
        <f t="shared" si="25"/>
        <v>0</v>
      </c>
      <c r="EA23">
        <f t="shared" si="26"/>
        <v>0</v>
      </c>
      <c r="EB23" s="115">
        <f t="shared" si="27"/>
        <v>0</v>
      </c>
      <c r="EC23">
        <f t="shared" si="28"/>
        <v>0</v>
      </c>
      <c r="ED23">
        <f t="shared" si="29"/>
        <v>0</v>
      </c>
      <c r="EE23">
        <f t="shared" si="30"/>
        <v>0</v>
      </c>
      <c r="EF23">
        <f t="shared" si="31"/>
        <v>0</v>
      </c>
      <c r="EG23">
        <f t="shared" si="32"/>
        <v>0</v>
      </c>
      <c r="EH23">
        <f t="shared" si="33"/>
        <v>0</v>
      </c>
      <c r="EI23">
        <f t="shared" si="34"/>
        <v>0</v>
      </c>
      <c r="EJ23">
        <f t="shared" si="35"/>
        <v>0</v>
      </c>
      <c r="EK23">
        <f t="shared" si="36"/>
        <v>0</v>
      </c>
      <c r="EL23">
        <f t="shared" si="37"/>
        <v>0</v>
      </c>
      <c r="EM23" s="116">
        <f t="shared" si="38"/>
        <v>0</v>
      </c>
    </row>
    <row r="24" ht="15.75" spans="2:143">
      <c r="B24" s="27"/>
      <c r="C24" s="36">
        <v>17</v>
      </c>
      <c r="D24" s="37" t="s">
        <v>53</v>
      </c>
      <c r="E24" s="38">
        <v>1431.83</v>
      </c>
      <c r="F24" s="31">
        <v>15.5</v>
      </c>
      <c r="G24" s="32">
        <v>15.5</v>
      </c>
      <c r="H24" s="32"/>
      <c r="I24" s="32">
        <v>18</v>
      </c>
      <c r="J24" s="32">
        <v>18</v>
      </c>
      <c r="K24" s="32"/>
      <c r="L24" s="32">
        <v>14.86</v>
      </c>
      <c r="M24" s="32">
        <v>14.86</v>
      </c>
      <c r="N24" s="32"/>
      <c r="O24" s="32">
        <v>30</v>
      </c>
      <c r="P24" s="32">
        <v>30</v>
      </c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73"/>
      <c r="AJ24" s="31">
        <f t="shared" si="43"/>
        <v>78.36</v>
      </c>
      <c r="AK24" s="32">
        <f>G24+J24+M24+P24+S24+V24+Y24+AB24+AE24+AH24</f>
        <v>78.36</v>
      </c>
      <c r="AL24" s="32">
        <f>78.4*0.03</f>
        <v>2.352</v>
      </c>
      <c r="AM24" s="76">
        <f t="shared" si="1"/>
        <v>0</v>
      </c>
      <c r="AN24" s="31">
        <v>0</v>
      </c>
      <c r="AO24" s="32">
        <v>0</v>
      </c>
      <c r="AP24" s="32"/>
      <c r="AQ24" s="32">
        <v>0</v>
      </c>
      <c r="AR24" s="32">
        <v>0</v>
      </c>
      <c r="AS24" s="32"/>
      <c r="AT24" s="32">
        <v>0</v>
      </c>
      <c r="AU24" s="32">
        <v>0</v>
      </c>
      <c r="AV24" s="32"/>
      <c r="AW24" s="32">
        <v>0</v>
      </c>
      <c r="AX24" s="32">
        <v>0</v>
      </c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73"/>
      <c r="BR24" s="31">
        <f t="shared" si="44"/>
        <v>0</v>
      </c>
      <c r="BS24" s="32">
        <f t="shared" si="44"/>
        <v>0</v>
      </c>
      <c r="BT24" s="32"/>
      <c r="BU24" s="76">
        <f t="shared" si="3"/>
        <v>0</v>
      </c>
      <c r="BV24" s="31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73"/>
      <c r="CZ24" s="31">
        <f t="shared" si="45"/>
        <v>0</v>
      </c>
      <c r="DA24" s="32">
        <f t="shared" si="45"/>
        <v>0</v>
      </c>
      <c r="DB24" s="32"/>
      <c r="DC24" s="76">
        <f t="shared" si="5"/>
        <v>0</v>
      </c>
      <c r="DG24">
        <f t="shared" si="6"/>
        <v>0</v>
      </c>
      <c r="DH24">
        <f t="shared" si="7"/>
        <v>0</v>
      </c>
      <c r="DI24">
        <f t="shared" si="8"/>
        <v>0</v>
      </c>
      <c r="DJ24">
        <f t="shared" si="9"/>
        <v>0</v>
      </c>
      <c r="DK24">
        <f t="shared" si="10"/>
        <v>0</v>
      </c>
      <c r="DL24">
        <f t="shared" si="11"/>
        <v>0</v>
      </c>
      <c r="DM24">
        <f t="shared" si="12"/>
        <v>0</v>
      </c>
      <c r="DN24">
        <f t="shared" si="13"/>
        <v>0</v>
      </c>
      <c r="DO24">
        <f t="shared" si="14"/>
        <v>0</v>
      </c>
      <c r="DP24">
        <f t="shared" si="15"/>
        <v>0</v>
      </c>
      <c r="DQ24" s="114">
        <f t="shared" si="16"/>
        <v>0</v>
      </c>
      <c r="DR24">
        <f t="shared" si="17"/>
        <v>0</v>
      </c>
      <c r="DS24">
        <f t="shared" si="18"/>
        <v>0</v>
      </c>
      <c r="DT24">
        <f t="shared" si="19"/>
        <v>0</v>
      </c>
      <c r="DU24">
        <f t="shared" si="20"/>
        <v>0</v>
      </c>
      <c r="DV24">
        <f t="shared" si="21"/>
        <v>0</v>
      </c>
      <c r="DW24">
        <f t="shared" si="22"/>
        <v>0</v>
      </c>
      <c r="DX24">
        <f t="shared" si="23"/>
        <v>0</v>
      </c>
      <c r="DY24">
        <f t="shared" si="24"/>
        <v>0</v>
      </c>
      <c r="DZ24">
        <f t="shared" si="25"/>
        <v>0</v>
      </c>
      <c r="EA24">
        <f t="shared" si="26"/>
        <v>0</v>
      </c>
      <c r="EB24" s="115">
        <f t="shared" si="27"/>
        <v>0</v>
      </c>
      <c r="EC24">
        <f t="shared" si="28"/>
        <v>0</v>
      </c>
      <c r="ED24">
        <f t="shared" si="29"/>
        <v>0</v>
      </c>
      <c r="EE24">
        <f t="shared" si="30"/>
        <v>0</v>
      </c>
      <c r="EF24">
        <f t="shared" si="31"/>
        <v>0</v>
      </c>
      <c r="EG24">
        <f t="shared" si="32"/>
        <v>0</v>
      </c>
      <c r="EH24">
        <f t="shared" si="33"/>
        <v>0</v>
      </c>
      <c r="EI24">
        <f t="shared" si="34"/>
        <v>0</v>
      </c>
      <c r="EJ24">
        <f t="shared" si="35"/>
        <v>0</v>
      </c>
      <c r="EK24">
        <f t="shared" si="36"/>
        <v>0</v>
      </c>
      <c r="EL24">
        <f t="shared" si="37"/>
        <v>0</v>
      </c>
      <c r="EM24" s="116">
        <f t="shared" si="38"/>
        <v>0</v>
      </c>
    </row>
    <row r="25" ht="16.5" spans="2:143">
      <c r="B25" s="39"/>
      <c r="C25" s="40">
        <v>18</v>
      </c>
      <c r="D25" s="41" t="s">
        <v>54</v>
      </c>
      <c r="E25" s="42">
        <v>963.15</v>
      </c>
      <c r="F25" s="43">
        <v>5</v>
      </c>
      <c r="G25" s="44">
        <v>5</v>
      </c>
      <c r="H25" s="44"/>
      <c r="I25" s="44">
        <v>7.46</v>
      </c>
      <c r="J25" s="44">
        <v>7.46</v>
      </c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77"/>
      <c r="AJ25" s="43">
        <f t="shared" si="43"/>
        <v>12.46</v>
      </c>
      <c r="AK25" s="44">
        <f t="shared" si="43"/>
        <v>12.46</v>
      </c>
      <c r="AL25" s="44">
        <f>0.45+2.16</f>
        <v>2.61</v>
      </c>
      <c r="AM25" s="78">
        <f t="shared" si="1"/>
        <v>0</v>
      </c>
      <c r="AN25" s="43">
        <v>0</v>
      </c>
      <c r="AO25" s="44">
        <v>0</v>
      </c>
      <c r="AP25" s="44"/>
      <c r="AQ25" s="44">
        <v>0</v>
      </c>
      <c r="AR25" s="44">
        <v>0</v>
      </c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77"/>
      <c r="BR25" s="43">
        <f t="shared" si="44"/>
        <v>0</v>
      </c>
      <c r="BS25" s="44">
        <f t="shared" si="44"/>
        <v>0</v>
      </c>
      <c r="BT25" s="44"/>
      <c r="BU25" s="78">
        <f t="shared" si="3"/>
        <v>0</v>
      </c>
      <c r="BV25" s="43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77"/>
      <c r="CZ25" s="43">
        <f t="shared" si="45"/>
        <v>0</v>
      </c>
      <c r="DA25" s="44">
        <f t="shared" si="45"/>
        <v>0</v>
      </c>
      <c r="DB25" s="44"/>
      <c r="DC25" s="78">
        <f t="shared" si="5"/>
        <v>0</v>
      </c>
      <c r="DG25">
        <f t="shared" si="6"/>
        <v>0</v>
      </c>
      <c r="DH25">
        <f t="shared" si="7"/>
        <v>0</v>
      </c>
      <c r="DI25">
        <f t="shared" si="8"/>
        <v>0</v>
      </c>
      <c r="DJ25">
        <f t="shared" si="9"/>
        <v>0</v>
      </c>
      <c r="DK25">
        <f t="shared" si="10"/>
        <v>0</v>
      </c>
      <c r="DL25">
        <f t="shared" si="11"/>
        <v>0</v>
      </c>
      <c r="DM25">
        <f t="shared" si="12"/>
        <v>0</v>
      </c>
      <c r="DN25">
        <f t="shared" si="13"/>
        <v>0</v>
      </c>
      <c r="DO25">
        <f t="shared" si="14"/>
        <v>0</v>
      </c>
      <c r="DP25">
        <f t="shared" si="15"/>
        <v>0</v>
      </c>
      <c r="DQ25" s="114">
        <f t="shared" si="16"/>
        <v>0</v>
      </c>
      <c r="DR25">
        <f t="shared" si="17"/>
        <v>0</v>
      </c>
      <c r="DS25">
        <f t="shared" si="18"/>
        <v>0</v>
      </c>
      <c r="DT25">
        <f t="shared" si="19"/>
        <v>0</v>
      </c>
      <c r="DU25">
        <f t="shared" si="20"/>
        <v>0</v>
      </c>
      <c r="DV25">
        <f t="shared" si="21"/>
        <v>0</v>
      </c>
      <c r="DW25">
        <f t="shared" si="22"/>
        <v>0</v>
      </c>
      <c r="DX25">
        <f t="shared" si="23"/>
        <v>0</v>
      </c>
      <c r="DY25">
        <f t="shared" si="24"/>
        <v>0</v>
      </c>
      <c r="DZ25">
        <f t="shared" si="25"/>
        <v>0</v>
      </c>
      <c r="EA25">
        <f t="shared" si="26"/>
        <v>0</v>
      </c>
      <c r="EB25" s="115">
        <f t="shared" si="27"/>
        <v>0</v>
      </c>
      <c r="EC25">
        <f t="shared" si="28"/>
        <v>0</v>
      </c>
      <c r="ED25">
        <f t="shared" si="29"/>
        <v>0</v>
      </c>
      <c r="EE25">
        <f t="shared" si="30"/>
        <v>0</v>
      </c>
      <c r="EF25">
        <f t="shared" si="31"/>
        <v>0</v>
      </c>
      <c r="EG25">
        <f t="shared" si="32"/>
        <v>0</v>
      </c>
      <c r="EH25">
        <f t="shared" si="33"/>
        <v>0</v>
      </c>
      <c r="EI25">
        <f t="shared" si="34"/>
        <v>0</v>
      </c>
      <c r="EJ25">
        <f t="shared" si="35"/>
        <v>0</v>
      </c>
      <c r="EK25">
        <f t="shared" si="36"/>
        <v>0</v>
      </c>
      <c r="EL25">
        <f t="shared" si="37"/>
        <v>0</v>
      </c>
      <c r="EM25" s="116">
        <f t="shared" si="38"/>
        <v>0</v>
      </c>
    </row>
    <row r="26" ht="16.5" spans="2:143">
      <c r="B26" s="45"/>
      <c r="C26" s="46"/>
      <c r="D26" s="47" t="s">
        <v>43</v>
      </c>
      <c r="E26" s="48">
        <f>SUM(E17:E25)</f>
        <v>28411.54</v>
      </c>
      <c r="F26" s="49">
        <f>SUM(F17:F25)</f>
        <v>38.5</v>
      </c>
      <c r="G26" s="50">
        <f t="shared" ref="G26:AL26" si="46">SUM(G17:G25)</f>
        <v>38.5</v>
      </c>
      <c r="H26" s="50">
        <f t="shared" si="46"/>
        <v>0</v>
      </c>
      <c r="I26" s="50">
        <f t="shared" si="46"/>
        <v>40.46</v>
      </c>
      <c r="J26" s="50">
        <f t="shared" si="46"/>
        <v>40.46</v>
      </c>
      <c r="K26" s="50">
        <f t="shared" si="46"/>
        <v>0</v>
      </c>
      <c r="L26" s="50">
        <f t="shared" si="46"/>
        <v>26.86</v>
      </c>
      <c r="M26" s="50">
        <f t="shared" si="46"/>
        <v>26.86</v>
      </c>
      <c r="N26" s="50">
        <f t="shared" si="46"/>
        <v>0</v>
      </c>
      <c r="O26" s="50">
        <f t="shared" si="46"/>
        <v>40</v>
      </c>
      <c r="P26" s="50">
        <f t="shared" si="46"/>
        <v>40</v>
      </c>
      <c r="Q26" s="50">
        <f t="shared" si="46"/>
        <v>0</v>
      </c>
      <c r="R26" s="50">
        <f t="shared" si="46"/>
        <v>0</v>
      </c>
      <c r="S26" s="50">
        <f t="shared" si="46"/>
        <v>0</v>
      </c>
      <c r="T26" s="50">
        <f t="shared" si="46"/>
        <v>0</v>
      </c>
      <c r="U26" s="50">
        <f t="shared" si="46"/>
        <v>0</v>
      </c>
      <c r="V26" s="50">
        <f t="shared" si="46"/>
        <v>0</v>
      </c>
      <c r="W26" s="50">
        <f t="shared" si="46"/>
        <v>0</v>
      </c>
      <c r="X26" s="50">
        <f t="shared" si="46"/>
        <v>0</v>
      </c>
      <c r="Y26" s="50">
        <f t="shared" si="46"/>
        <v>0</v>
      </c>
      <c r="Z26" s="50">
        <f t="shared" si="46"/>
        <v>0</v>
      </c>
      <c r="AA26" s="50">
        <f t="shared" si="46"/>
        <v>0</v>
      </c>
      <c r="AB26" s="50">
        <f t="shared" si="46"/>
        <v>0</v>
      </c>
      <c r="AC26" s="50">
        <f t="shared" si="46"/>
        <v>0</v>
      </c>
      <c r="AD26" s="50">
        <f t="shared" si="46"/>
        <v>0</v>
      </c>
      <c r="AE26" s="50">
        <f t="shared" si="46"/>
        <v>0</v>
      </c>
      <c r="AF26" s="50">
        <f t="shared" si="46"/>
        <v>0</v>
      </c>
      <c r="AG26" s="50">
        <f t="shared" si="46"/>
        <v>0</v>
      </c>
      <c r="AH26" s="50">
        <f t="shared" si="46"/>
        <v>0</v>
      </c>
      <c r="AI26" s="79">
        <f t="shared" si="46"/>
        <v>0</v>
      </c>
      <c r="AJ26" s="49">
        <f t="shared" si="46"/>
        <v>145.82</v>
      </c>
      <c r="AK26" s="50">
        <f t="shared" si="46"/>
        <v>145.82</v>
      </c>
      <c r="AL26" s="50">
        <f t="shared" si="46"/>
        <v>12.442</v>
      </c>
      <c r="AM26" s="80">
        <f t="shared" si="1"/>
        <v>0</v>
      </c>
      <c r="AN26" s="49">
        <f>SUM(AN17:AN25)</f>
        <v>18.18</v>
      </c>
      <c r="AO26" s="50">
        <f t="shared" ref="AO26:BT26" si="47">SUM(AO17:AO25)</f>
        <v>18.18</v>
      </c>
      <c r="AP26" s="50">
        <f t="shared" si="47"/>
        <v>0</v>
      </c>
      <c r="AQ26" s="50">
        <f t="shared" si="47"/>
        <v>8</v>
      </c>
      <c r="AR26" s="50">
        <f t="shared" si="47"/>
        <v>8</v>
      </c>
      <c r="AS26" s="50">
        <f t="shared" si="47"/>
        <v>0</v>
      </c>
      <c r="AT26" s="50">
        <f t="shared" si="47"/>
        <v>0</v>
      </c>
      <c r="AU26" s="50">
        <f t="shared" si="47"/>
        <v>0</v>
      </c>
      <c r="AV26" s="50">
        <f t="shared" si="47"/>
        <v>0</v>
      </c>
      <c r="AW26" s="50">
        <f t="shared" si="47"/>
        <v>0</v>
      </c>
      <c r="AX26" s="50">
        <f t="shared" si="47"/>
        <v>0</v>
      </c>
      <c r="AY26" s="50">
        <f t="shared" si="47"/>
        <v>0</v>
      </c>
      <c r="AZ26" s="50">
        <f t="shared" si="47"/>
        <v>0</v>
      </c>
      <c r="BA26" s="50">
        <f t="shared" si="47"/>
        <v>0</v>
      </c>
      <c r="BB26" s="50">
        <f t="shared" si="47"/>
        <v>0</v>
      </c>
      <c r="BC26" s="50">
        <f t="shared" si="47"/>
        <v>0</v>
      </c>
      <c r="BD26" s="50">
        <f t="shared" si="47"/>
        <v>0</v>
      </c>
      <c r="BE26" s="50">
        <f t="shared" si="47"/>
        <v>0</v>
      </c>
      <c r="BF26" s="50">
        <f t="shared" si="47"/>
        <v>0</v>
      </c>
      <c r="BG26" s="50">
        <f t="shared" si="47"/>
        <v>0</v>
      </c>
      <c r="BH26" s="50">
        <f t="shared" si="47"/>
        <v>0</v>
      </c>
      <c r="BI26" s="50">
        <f t="shared" si="47"/>
        <v>0</v>
      </c>
      <c r="BJ26" s="50">
        <f t="shared" si="47"/>
        <v>0</v>
      </c>
      <c r="BK26" s="50">
        <f t="shared" si="47"/>
        <v>0</v>
      </c>
      <c r="BL26" s="50">
        <f t="shared" si="47"/>
        <v>0</v>
      </c>
      <c r="BM26" s="50">
        <f t="shared" si="47"/>
        <v>0</v>
      </c>
      <c r="BN26" s="50">
        <f t="shared" si="47"/>
        <v>0</v>
      </c>
      <c r="BO26" s="50">
        <f t="shared" si="47"/>
        <v>0</v>
      </c>
      <c r="BP26" s="50">
        <f t="shared" si="47"/>
        <v>0</v>
      </c>
      <c r="BQ26" s="79">
        <f t="shared" si="47"/>
        <v>0</v>
      </c>
      <c r="BR26" s="49">
        <f t="shared" si="47"/>
        <v>26.18</v>
      </c>
      <c r="BS26" s="50">
        <f t="shared" si="47"/>
        <v>26.18</v>
      </c>
      <c r="BT26" s="50">
        <f t="shared" si="47"/>
        <v>3.71</v>
      </c>
      <c r="BU26" s="80">
        <f t="shared" si="3"/>
        <v>0</v>
      </c>
      <c r="BV26" s="49">
        <f>SUM(BV17:BV25)</f>
        <v>0</v>
      </c>
      <c r="BW26" s="50">
        <f t="shared" ref="BW26:EH26" si="48">SUM(BW17:BW25)</f>
        <v>0</v>
      </c>
      <c r="BX26" s="50">
        <f t="shared" si="48"/>
        <v>0</v>
      </c>
      <c r="BY26" s="50">
        <f t="shared" si="48"/>
        <v>0</v>
      </c>
      <c r="BZ26" s="50">
        <f t="shared" si="48"/>
        <v>0</v>
      </c>
      <c r="CA26" s="50">
        <f t="shared" si="48"/>
        <v>0</v>
      </c>
      <c r="CB26" s="50">
        <f t="shared" si="48"/>
        <v>0</v>
      </c>
      <c r="CC26" s="50">
        <f t="shared" si="48"/>
        <v>0</v>
      </c>
      <c r="CD26" s="50">
        <f t="shared" si="48"/>
        <v>0</v>
      </c>
      <c r="CE26" s="50">
        <f t="shared" si="48"/>
        <v>0</v>
      </c>
      <c r="CF26" s="50">
        <f t="shared" si="48"/>
        <v>0</v>
      </c>
      <c r="CG26" s="50">
        <f t="shared" si="48"/>
        <v>0</v>
      </c>
      <c r="CH26" s="50">
        <f t="shared" si="48"/>
        <v>0</v>
      </c>
      <c r="CI26" s="50">
        <f t="shared" si="48"/>
        <v>0</v>
      </c>
      <c r="CJ26" s="50">
        <f t="shared" si="48"/>
        <v>0</v>
      </c>
      <c r="CK26" s="50">
        <f t="shared" si="48"/>
        <v>0</v>
      </c>
      <c r="CL26" s="50">
        <f t="shared" si="48"/>
        <v>0</v>
      </c>
      <c r="CM26" s="50">
        <f t="shared" si="48"/>
        <v>0</v>
      </c>
      <c r="CN26" s="50">
        <f t="shared" si="48"/>
        <v>0</v>
      </c>
      <c r="CO26" s="50">
        <f t="shared" si="48"/>
        <v>0</v>
      </c>
      <c r="CP26" s="50">
        <f t="shared" si="48"/>
        <v>0</v>
      </c>
      <c r="CQ26" s="50">
        <f t="shared" si="48"/>
        <v>0</v>
      </c>
      <c r="CR26" s="50">
        <f t="shared" si="48"/>
        <v>0</v>
      </c>
      <c r="CS26" s="50">
        <f t="shared" si="48"/>
        <v>0</v>
      </c>
      <c r="CT26" s="50">
        <f t="shared" si="48"/>
        <v>0</v>
      </c>
      <c r="CU26" s="50">
        <f t="shared" si="48"/>
        <v>0</v>
      </c>
      <c r="CV26" s="50">
        <f t="shared" si="48"/>
        <v>0</v>
      </c>
      <c r="CW26" s="50">
        <f t="shared" si="48"/>
        <v>0</v>
      </c>
      <c r="CX26" s="50">
        <f t="shared" si="48"/>
        <v>0</v>
      </c>
      <c r="CY26" s="79">
        <f t="shared" si="48"/>
        <v>0</v>
      </c>
      <c r="CZ26" s="49">
        <f t="shared" si="48"/>
        <v>0</v>
      </c>
      <c r="DA26" s="50">
        <f t="shared" si="48"/>
        <v>0</v>
      </c>
      <c r="DB26" s="50">
        <f t="shared" si="48"/>
        <v>0</v>
      </c>
      <c r="DC26" s="80">
        <f t="shared" si="5"/>
        <v>0</v>
      </c>
      <c r="DG26">
        <f t="shared" si="48"/>
        <v>0</v>
      </c>
      <c r="DH26">
        <f t="shared" si="48"/>
        <v>0</v>
      </c>
      <c r="DI26">
        <f t="shared" si="48"/>
        <v>0</v>
      </c>
      <c r="DJ26">
        <f t="shared" si="48"/>
        <v>0</v>
      </c>
      <c r="DK26">
        <f t="shared" si="48"/>
        <v>0</v>
      </c>
      <c r="DL26">
        <f t="shared" si="48"/>
        <v>0</v>
      </c>
      <c r="DM26">
        <f t="shared" si="48"/>
        <v>0</v>
      </c>
      <c r="DN26">
        <f t="shared" si="48"/>
        <v>0</v>
      </c>
      <c r="DO26">
        <f t="shared" si="48"/>
        <v>0</v>
      </c>
      <c r="DP26">
        <f t="shared" si="48"/>
        <v>0</v>
      </c>
      <c r="DQ26" s="114">
        <f t="shared" si="48"/>
        <v>0</v>
      </c>
      <c r="DR26">
        <f t="shared" si="48"/>
        <v>0</v>
      </c>
      <c r="DS26">
        <f t="shared" si="48"/>
        <v>0</v>
      </c>
      <c r="DT26">
        <f t="shared" si="48"/>
        <v>0</v>
      </c>
      <c r="DU26">
        <f t="shared" si="48"/>
        <v>0</v>
      </c>
      <c r="DV26">
        <f t="shared" si="48"/>
        <v>0</v>
      </c>
      <c r="DW26">
        <f t="shared" si="48"/>
        <v>0</v>
      </c>
      <c r="DX26">
        <f t="shared" si="48"/>
        <v>0</v>
      </c>
      <c r="DY26">
        <f t="shared" si="48"/>
        <v>0</v>
      </c>
      <c r="DZ26">
        <f t="shared" si="48"/>
        <v>0</v>
      </c>
      <c r="EA26">
        <f t="shared" si="48"/>
        <v>0</v>
      </c>
      <c r="EB26" s="115">
        <f t="shared" si="48"/>
        <v>0</v>
      </c>
      <c r="EC26">
        <f t="shared" si="48"/>
        <v>0</v>
      </c>
      <c r="ED26">
        <f t="shared" si="48"/>
        <v>0</v>
      </c>
      <c r="EE26">
        <f t="shared" si="48"/>
        <v>0</v>
      </c>
      <c r="EF26">
        <f t="shared" si="48"/>
        <v>0</v>
      </c>
      <c r="EG26">
        <f t="shared" si="48"/>
        <v>0</v>
      </c>
      <c r="EH26">
        <f t="shared" si="48"/>
        <v>0</v>
      </c>
      <c r="EI26">
        <f t="shared" ref="EI26:EM26" si="49">SUM(EI17:EI25)</f>
        <v>0</v>
      </c>
      <c r="EJ26">
        <f t="shared" si="49"/>
        <v>0</v>
      </c>
      <c r="EK26">
        <f t="shared" si="49"/>
        <v>0</v>
      </c>
      <c r="EL26">
        <f t="shared" si="49"/>
        <v>0</v>
      </c>
      <c r="EM26" s="116">
        <f t="shared" si="49"/>
        <v>0</v>
      </c>
    </row>
    <row r="27" ht="15.75" spans="2:143">
      <c r="B27" s="21" t="s">
        <v>55</v>
      </c>
      <c r="C27" s="22">
        <v>19</v>
      </c>
      <c r="D27" s="23" t="s">
        <v>56</v>
      </c>
      <c r="E27" s="24">
        <v>6156</v>
      </c>
      <c r="F27" s="25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71"/>
      <c r="AJ27" s="25">
        <f t="shared" ref="AJ27:AK34" si="50">F27+I27+L27+O27+R27+U27+X27+AA27+AD27+AG27</f>
        <v>0</v>
      </c>
      <c r="AK27" s="26">
        <f t="shared" si="50"/>
        <v>0</v>
      </c>
      <c r="AL27" s="26"/>
      <c r="AM27" s="72">
        <f t="shared" si="1"/>
        <v>0</v>
      </c>
      <c r="AN27" s="25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71"/>
      <c r="BR27" s="25">
        <f t="shared" ref="BR27:BS34" si="51">AN27+AQ27+AT27+AW27+AZ27+BC27+BF27+BI27+BL27+BO27</f>
        <v>0</v>
      </c>
      <c r="BS27" s="26">
        <f t="shared" si="51"/>
        <v>0</v>
      </c>
      <c r="BT27" s="26"/>
      <c r="BU27" s="72">
        <f t="shared" si="3"/>
        <v>0</v>
      </c>
      <c r="BV27" s="25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71"/>
      <c r="CZ27" s="25">
        <f t="shared" ref="CZ27:DA34" si="52">BV27+BY27+CB27+CE27+CH27+CK27+CN27+CQ27+CT27+CW27</f>
        <v>0</v>
      </c>
      <c r="DA27" s="26">
        <f t="shared" si="52"/>
        <v>0</v>
      </c>
      <c r="DB27" s="26"/>
      <c r="DC27" s="72">
        <f t="shared" si="5"/>
        <v>0</v>
      </c>
      <c r="DG27">
        <f t="shared" si="6"/>
        <v>0</v>
      </c>
      <c r="DH27">
        <f t="shared" si="7"/>
        <v>0</v>
      </c>
      <c r="DI27">
        <f t="shared" si="8"/>
        <v>0</v>
      </c>
      <c r="DJ27">
        <f t="shared" si="9"/>
        <v>0</v>
      </c>
      <c r="DK27">
        <f t="shared" si="10"/>
        <v>0</v>
      </c>
      <c r="DL27">
        <f t="shared" si="11"/>
        <v>0</v>
      </c>
      <c r="DM27">
        <f t="shared" si="12"/>
        <v>0</v>
      </c>
      <c r="DN27">
        <f t="shared" si="13"/>
        <v>0</v>
      </c>
      <c r="DO27">
        <f t="shared" si="14"/>
        <v>0</v>
      </c>
      <c r="DP27">
        <f t="shared" si="15"/>
        <v>0</v>
      </c>
      <c r="DQ27" s="114">
        <f t="shared" si="16"/>
        <v>0</v>
      </c>
      <c r="DR27">
        <f t="shared" si="17"/>
        <v>0</v>
      </c>
      <c r="DS27">
        <f t="shared" si="18"/>
        <v>0</v>
      </c>
      <c r="DT27">
        <f t="shared" si="19"/>
        <v>0</v>
      </c>
      <c r="DU27">
        <f t="shared" si="20"/>
        <v>0</v>
      </c>
      <c r="DV27">
        <f t="shared" si="21"/>
        <v>0</v>
      </c>
      <c r="DW27">
        <f t="shared" si="22"/>
        <v>0</v>
      </c>
      <c r="DX27">
        <f t="shared" si="23"/>
        <v>0</v>
      </c>
      <c r="DY27">
        <f t="shared" si="24"/>
        <v>0</v>
      </c>
      <c r="DZ27">
        <f t="shared" si="25"/>
        <v>0</v>
      </c>
      <c r="EA27">
        <f t="shared" si="26"/>
        <v>0</v>
      </c>
      <c r="EB27" s="115">
        <f t="shared" si="27"/>
        <v>0</v>
      </c>
      <c r="EC27">
        <f t="shared" si="28"/>
        <v>0</v>
      </c>
      <c r="ED27">
        <f t="shared" si="29"/>
        <v>0</v>
      </c>
      <c r="EE27">
        <f t="shared" si="30"/>
        <v>0</v>
      </c>
      <c r="EF27">
        <f t="shared" si="31"/>
        <v>0</v>
      </c>
      <c r="EG27">
        <f t="shared" si="32"/>
        <v>0</v>
      </c>
      <c r="EH27">
        <f t="shared" si="33"/>
        <v>0</v>
      </c>
      <c r="EI27">
        <f t="shared" si="34"/>
        <v>0</v>
      </c>
      <c r="EJ27">
        <f t="shared" si="35"/>
        <v>0</v>
      </c>
      <c r="EK27">
        <f t="shared" si="36"/>
        <v>0</v>
      </c>
      <c r="EL27">
        <f t="shared" si="37"/>
        <v>0</v>
      </c>
      <c r="EM27" s="116">
        <f t="shared" si="38"/>
        <v>0</v>
      </c>
    </row>
    <row r="28" ht="15.75" spans="2:143">
      <c r="B28" s="27"/>
      <c r="C28" s="28">
        <v>20</v>
      </c>
      <c r="D28" s="29" t="s">
        <v>59</v>
      </c>
      <c r="E28" s="30">
        <v>3621</v>
      </c>
      <c r="F28" s="31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73"/>
      <c r="AJ28" s="31">
        <f t="shared" si="50"/>
        <v>0</v>
      </c>
      <c r="AK28" s="32">
        <f t="shared" si="50"/>
        <v>0</v>
      </c>
      <c r="AL28" s="32"/>
      <c r="AM28" s="76">
        <f t="shared" si="1"/>
        <v>0</v>
      </c>
      <c r="AN28" s="31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73"/>
      <c r="BR28" s="31">
        <f t="shared" si="51"/>
        <v>0</v>
      </c>
      <c r="BS28" s="32">
        <f t="shared" si="51"/>
        <v>0</v>
      </c>
      <c r="BT28" s="32"/>
      <c r="BU28" s="76">
        <f t="shared" si="3"/>
        <v>0</v>
      </c>
      <c r="BV28" s="31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73"/>
      <c r="CZ28" s="31">
        <f t="shared" si="52"/>
        <v>0</v>
      </c>
      <c r="DA28" s="32">
        <f t="shared" si="52"/>
        <v>0</v>
      </c>
      <c r="DB28" s="32"/>
      <c r="DC28" s="76">
        <f t="shared" si="5"/>
        <v>0</v>
      </c>
      <c r="DG28">
        <f t="shared" si="6"/>
        <v>0</v>
      </c>
      <c r="DH28">
        <f t="shared" si="7"/>
        <v>0</v>
      </c>
      <c r="DI28">
        <f t="shared" si="8"/>
        <v>0</v>
      </c>
      <c r="DJ28">
        <f t="shared" si="9"/>
        <v>0</v>
      </c>
      <c r="DK28">
        <f t="shared" si="10"/>
        <v>0</v>
      </c>
      <c r="DL28">
        <f t="shared" si="11"/>
        <v>0</v>
      </c>
      <c r="DM28">
        <f t="shared" si="12"/>
        <v>0</v>
      </c>
      <c r="DN28">
        <f t="shared" si="13"/>
        <v>0</v>
      </c>
      <c r="DO28">
        <f t="shared" si="14"/>
        <v>0</v>
      </c>
      <c r="DP28">
        <f t="shared" si="15"/>
        <v>0</v>
      </c>
      <c r="DQ28" s="114">
        <f t="shared" si="16"/>
        <v>0</v>
      </c>
      <c r="DR28">
        <f t="shared" si="17"/>
        <v>0</v>
      </c>
      <c r="DS28">
        <f t="shared" si="18"/>
        <v>0</v>
      </c>
      <c r="DT28">
        <f t="shared" si="19"/>
        <v>0</v>
      </c>
      <c r="DU28">
        <f t="shared" si="20"/>
        <v>0</v>
      </c>
      <c r="DV28">
        <f t="shared" si="21"/>
        <v>0</v>
      </c>
      <c r="DW28">
        <f t="shared" si="22"/>
        <v>0</v>
      </c>
      <c r="DX28">
        <f t="shared" si="23"/>
        <v>0</v>
      </c>
      <c r="DY28">
        <f t="shared" si="24"/>
        <v>0</v>
      </c>
      <c r="DZ28">
        <f t="shared" si="25"/>
        <v>0</v>
      </c>
      <c r="EA28">
        <f t="shared" si="26"/>
        <v>0</v>
      </c>
      <c r="EB28" s="115">
        <f t="shared" si="27"/>
        <v>0</v>
      </c>
      <c r="EC28">
        <f t="shared" si="28"/>
        <v>0</v>
      </c>
      <c r="ED28">
        <f t="shared" si="29"/>
        <v>0</v>
      </c>
      <c r="EE28">
        <f t="shared" si="30"/>
        <v>0</v>
      </c>
      <c r="EF28">
        <f t="shared" si="31"/>
        <v>0</v>
      </c>
      <c r="EG28">
        <f t="shared" si="32"/>
        <v>0</v>
      </c>
      <c r="EH28">
        <f t="shared" si="33"/>
        <v>0</v>
      </c>
      <c r="EI28">
        <f t="shared" si="34"/>
        <v>0</v>
      </c>
      <c r="EJ28">
        <f t="shared" si="35"/>
        <v>0</v>
      </c>
      <c r="EK28">
        <f t="shared" si="36"/>
        <v>0</v>
      </c>
      <c r="EL28">
        <f t="shared" si="37"/>
        <v>0</v>
      </c>
      <c r="EM28" s="116">
        <f t="shared" si="38"/>
        <v>0</v>
      </c>
    </row>
    <row r="29" ht="15.75" spans="2:143">
      <c r="B29" s="27"/>
      <c r="C29" s="33">
        <v>21</v>
      </c>
      <c r="D29" s="34" t="s">
        <v>61</v>
      </c>
      <c r="E29" s="35">
        <v>5972</v>
      </c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73"/>
      <c r="AJ29" s="31">
        <f t="shared" si="50"/>
        <v>0</v>
      </c>
      <c r="AK29" s="32">
        <f t="shared" si="50"/>
        <v>0</v>
      </c>
      <c r="AL29" s="32"/>
      <c r="AM29" s="76">
        <f t="shared" si="1"/>
        <v>0</v>
      </c>
      <c r="AN29" s="31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73"/>
      <c r="BR29" s="31">
        <f t="shared" si="51"/>
        <v>0</v>
      </c>
      <c r="BS29" s="32">
        <f t="shared" si="51"/>
        <v>0</v>
      </c>
      <c r="BT29" s="32"/>
      <c r="BU29" s="76">
        <f t="shared" si="3"/>
        <v>0</v>
      </c>
      <c r="BV29" s="31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73"/>
      <c r="CZ29" s="31">
        <f t="shared" si="52"/>
        <v>0</v>
      </c>
      <c r="DA29" s="32">
        <f t="shared" si="52"/>
        <v>0</v>
      </c>
      <c r="DB29" s="32"/>
      <c r="DC29" s="76">
        <f t="shared" si="5"/>
        <v>0</v>
      </c>
      <c r="DG29">
        <f t="shared" si="6"/>
        <v>0</v>
      </c>
      <c r="DH29">
        <f t="shared" si="7"/>
        <v>0</v>
      </c>
      <c r="DI29">
        <f t="shared" si="8"/>
        <v>0</v>
      </c>
      <c r="DJ29">
        <f t="shared" si="9"/>
        <v>0</v>
      </c>
      <c r="DK29">
        <f t="shared" si="10"/>
        <v>0</v>
      </c>
      <c r="DL29">
        <f t="shared" si="11"/>
        <v>0</v>
      </c>
      <c r="DM29">
        <f t="shared" si="12"/>
        <v>0</v>
      </c>
      <c r="DN29">
        <f t="shared" si="13"/>
        <v>0</v>
      </c>
      <c r="DO29">
        <f t="shared" si="14"/>
        <v>0</v>
      </c>
      <c r="DP29">
        <f t="shared" si="15"/>
        <v>0</v>
      </c>
      <c r="DQ29" s="114">
        <f t="shared" si="16"/>
        <v>0</v>
      </c>
      <c r="DR29">
        <f t="shared" si="17"/>
        <v>0</v>
      </c>
      <c r="DS29">
        <f t="shared" si="18"/>
        <v>0</v>
      </c>
      <c r="DT29">
        <f t="shared" si="19"/>
        <v>0</v>
      </c>
      <c r="DU29">
        <f t="shared" si="20"/>
        <v>0</v>
      </c>
      <c r="DV29">
        <f t="shared" si="21"/>
        <v>0</v>
      </c>
      <c r="DW29">
        <f t="shared" si="22"/>
        <v>0</v>
      </c>
      <c r="DX29">
        <f t="shared" si="23"/>
        <v>0</v>
      </c>
      <c r="DY29">
        <f t="shared" si="24"/>
        <v>0</v>
      </c>
      <c r="DZ29">
        <f t="shared" si="25"/>
        <v>0</v>
      </c>
      <c r="EA29">
        <f t="shared" si="26"/>
        <v>0</v>
      </c>
      <c r="EB29" s="115">
        <f t="shared" si="27"/>
        <v>0</v>
      </c>
      <c r="EC29">
        <f t="shared" si="28"/>
        <v>0</v>
      </c>
      <c r="ED29">
        <f t="shared" si="29"/>
        <v>0</v>
      </c>
      <c r="EE29">
        <f t="shared" si="30"/>
        <v>0</v>
      </c>
      <c r="EF29">
        <f t="shared" si="31"/>
        <v>0</v>
      </c>
      <c r="EG29">
        <f t="shared" si="32"/>
        <v>0</v>
      </c>
      <c r="EH29">
        <f t="shared" si="33"/>
        <v>0</v>
      </c>
      <c r="EI29">
        <f t="shared" si="34"/>
        <v>0</v>
      </c>
      <c r="EJ29">
        <f t="shared" si="35"/>
        <v>0</v>
      </c>
      <c r="EK29">
        <f t="shared" si="36"/>
        <v>0</v>
      </c>
      <c r="EL29">
        <f t="shared" si="37"/>
        <v>0</v>
      </c>
      <c r="EM29" s="116">
        <f t="shared" si="38"/>
        <v>0</v>
      </c>
    </row>
    <row r="30" ht="15.75" spans="2:143">
      <c r="B30" s="27"/>
      <c r="C30" s="36">
        <v>22</v>
      </c>
      <c r="D30" s="37" t="s">
        <v>63</v>
      </c>
      <c r="E30" s="38">
        <v>3937</v>
      </c>
      <c r="F30" s="31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73"/>
      <c r="AJ30" s="31">
        <f t="shared" si="50"/>
        <v>0</v>
      </c>
      <c r="AK30" s="32">
        <f t="shared" si="50"/>
        <v>0</v>
      </c>
      <c r="AL30" s="32"/>
      <c r="AM30" s="76">
        <f t="shared" si="1"/>
        <v>0</v>
      </c>
      <c r="AN30" s="31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73"/>
      <c r="BR30" s="31">
        <f t="shared" si="51"/>
        <v>0</v>
      </c>
      <c r="BS30" s="32">
        <f t="shared" si="51"/>
        <v>0</v>
      </c>
      <c r="BT30" s="32"/>
      <c r="BU30" s="76">
        <f t="shared" si="3"/>
        <v>0</v>
      </c>
      <c r="BV30" s="31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73"/>
      <c r="CZ30" s="31">
        <f t="shared" si="52"/>
        <v>0</v>
      </c>
      <c r="DA30" s="32">
        <f t="shared" si="52"/>
        <v>0</v>
      </c>
      <c r="DB30" s="32"/>
      <c r="DC30" s="76">
        <f t="shared" si="5"/>
        <v>0</v>
      </c>
      <c r="DG30">
        <f t="shared" si="6"/>
        <v>0</v>
      </c>
      <c r="DH30">
        <f t="shared" si="7"/>
        <v>0</v>
      </c>
      <c r="DI30">
        <f t="shared" si="8"/>
        <v>0</v>
      </c>
      <c r="DJ30">
        <f t="shared" si="9"/>
        <v>0</v>
      </c>
      <c r="DK30">
        <f t="shared" si="10"/>
        <v>0</v>
      </c>
      <c r="DL30">
        <f t="shared" si="11"/>
        <v>0</v>
      </c>
      <c r="DM30">
        <f t="shared" si="12"/>
        <v>0</v>
      </c>
      <c r="DN30">
        <f t="shared" si="13"/>
        <v>0</v>
      </c>
      <c r="DO30">
        <f t="shared" si="14"/>
        <v>0</v>
      </c>
      <c r="DP30">
        <f t="shared" si="15"/>
        <v>0</v>
      </c>
      <c r="DQ30" s="114">
        <f t="shared" si="16"/>
        <v>0</v>
      </c>
      <c r="DR30">
        <f t="shared" si="17"/>
        <v>0</v>
      </c>
      <c r="DS30">
        <f t="shared" si="18"/>
        <v>0</v>
      </c>
      <c r="DT30">
        <f t="shared" si="19"/>
        <v>0</v>
      </c>
      <c r="DU30">
        <f t="shared" si="20"/>
        <v>0</v>
      </c>
      <c r="DV30">
        <f t="shared" si="21"/>
        <v>0</v>
      </c>
      <c r="DW30">
        <f t="shared" si="22"/>
        <v>0</v>
      </c>
      <c r="DX30">
        <f t="shared" si="23"/>
        <v>0</v>
      </c>
      <c r="DY30">
        <f t="shared" si="24"/>
        <v>0</v>
      </c>
      <c r="DZ30">
        <f t="shared" si="25"/>
        <v>0</v>
      </c>
      <c r="EA30">
        <f t="shared" si="26"/>
        <v>0</v>
      </c>
      <c r="EB30" s="115">
        <f t="shared" si="27"/>
        <v>0</v>
      </c>
      <c r="EC30">
        <f t="shared" si="28"/>
        <v>0</v>
      </c>
      <c r="ED30">
        <f t="shared" si="29"/>
        <v>0</v>
      </c>
      <c r="EE30">
        <f t="shared" si="30"/>
        <v>0</v>
      </c>
      <c r="EF30">
        <f t="shared" si="31"/>
        <v>0</v>
      </c>
      <c r="EG30">
        <f t="shared" si="32"/>
        <v>0</v>
      </c>
      <c r="EH30">
        <f t="shared" si="33"/>
        <v>0</v>
      </c>
      <c r="EI30">
        <f t="shared" si="34"/>
        <v>0</v>
      </c>
      <c r="EJ30">
        <f t="shared" si="35"/>
        <v>0</v>
      </c>
      <c r="EK30">
        <f t="shared" si="36"/>
        <v>0</v>
      </c>
      <c r="EL30">
        <f t="shared" si="37"/>
        <v>0</v>
      </c>
      <c r="EM30" s="116">
        <f t="shared" si="38"/>
        <v>0</v>
      </c>
    </row>
    <row r="31" ht="15.75" spans="2:143">
      <c r="B31" s="27"/>
      <c r="C31" s="36">
        <v>24</v>
      </c>
      <c r="D31" s="37" t="s">
        <v>64</v>
      </c>
      <c r="E31" s="38">
        <v>5658.93</v>
      </c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73"/>
      <c r="AJ31" s="31">
        <f t="shared" si="50"/>
        <v>0</v>
      </c>
      <c r="AK31" s="32">
        <f t="shared" si="50"/>
        <v>0</v>
      </c>
      <c r="AL31" s="32"/>
      <c r="AM31" s="76">
        <f t="shared" si="1"/>
        <v>0</v>
      </c>
      <c r="AN31" s="31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73"/>
      <c r="BR31" s="31">
        <f t="shared" si="51"/>
        <v>0</v>
      </c>
      <c r="BS31" s="32">
        <f t="shared" si="51"/>
        <v>0</v>
      </c>
      <c r="BT31" s="32"/>
      <c r="BU31" s="76">
        <f t="shared" si="3"/>
        <v>0</v>
      </c>
      <c r="BV31" s="31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73"/>
      <c r="CZ31" s="31">
        <f t="shared" si="52"/>
        <v>0</v>
      </c>
      <c r="DA31" s="32">
        <f t="shared" si="52"/>
        <v>0</v>
      </c>
      <c r="DB31" s="32"/>
      <c r="DC31" s="76">
        <f t="shared" si="5"/>
        <v>0</v>
      </c>
      <c r="DG31">
        <f t="shared" si="6"/>
        <v>0</v>
      </c>
      <c r="DH31">
        <f t="shared" si="7"/>
        <v>0</v>
      </c>
      <c r="DI31">
        <f t="shared" si="8"/>
        <v>0</v>
      </c>
      <c r="DJ31">
        <f t="shared" si="9"/>
        <v>0</v>
      </c>
      <c r="DK31">
        <f t="shared" si="10"/>
        <v>0</v>
      </c>
      <c r="DL31">
        <f t="shared" si="11"/>
        <v>0</v>
      </c>
      <c r="DM31">
        <f t="shared" si="12"/>
        <v>0</v>
      </c>
      <c r="DN31">
        <f t="shared" si="13"/>
        <v>0</v>
      </c>
      <c r="DO31">
        <f t="shared" si="14"/>
        <v>0</v>
      </c>
      <c r="DP31">
        <f t="shared" si="15"/>
        <v>0</v>
      </c>
      <c r="DQ31" s="114">
        <f t="shared" si="16"/>
        <v>0</v>
      </c>
      <c r="DR31">
        <f t="shared" si="17"/>
        <v>0</v>
      </c>
      <c r="DS31">
        <f t="shared" si="18"/>
        <v>0</v>
      </c>
      <c r="DT31">
        <f t="shared" si="19"/>
        <v>0</v>
      </c>
      <c r="DU31">
        <f t="shared" si="20"/>
        <v>0</v>
      </c>
      <c r="DV31">
        <f t="shared" si="21"/>
        <v>0</v>
      </c>
      <c r="DW31">
        <f t="shared" si="22"/>
        <v>0</v>
      </c>
      <c r="DX31">
        <f t="shared" si="23"/>
        <v>0</v>
      </c>
      <c r="DY31">
        <f t="shared" si="24"/>
        <v>0</v>
      </c>
      <c r="DZ31">
        <f t="shared" si="25"/>
        <v>0</v>
      </c>
      <c r="EA31">
        <f t="shared" si="26"/>
        <v>0</v>
      </c>
      <c r="EB31" s="115">
        <f t="shared" si="27"/>
        <v>0</v>
      </c>
      <c r="EC31">
        <f t="shared" si="28"/>
        <v>0</v>
      </c>
      <c r="ED31">
        <f t="shared" si="29"/>
        <v>0</v>
      </c>
      <c r="EE31">
        <f t="shared" si="30"/>
        <v>0</v>
      </c>
      <c r="EF31">
        <f t="shared" si="31"/>
        <v>0</v>
      </c>
      <c r="EG31">
        <f t="shared" si="32"/>
        <v>0</v>
      </c>
      <c r="EH31">
        <f t="shared" si="33"/>
        <v>0</v>
      </c>
      <c r="EI31">
        <f t="shared" si="34"/>
        <v>0</v>
      </c>
      <c r="EJ31">
        <f t="shared" si="35"/>
        <v>0</v>
      </c>
      <c r="EK31">
        <f t="shared" si="36"/>
        <v>0</v>
      </c>
      <c r="EL31">
        <f t="shared" si="37"/>
        <v>0</v>
      </c>
      <c r="EM31" s="116">
        <f t="shared" si="38"/>
        <v>0</v>
      </c>
    </row>
    <row r="32" ht="15.75" spans="2:143">
      <c r="B32" s="27"/>
      <c r="C32" s="36">
        <v>25</v>
      </c>
      <c r="D32" s="37" t="s">
        <v>65</v>
      </c>
      <c r="E32" s="38">
        <v>3953</v>
      </c>
      <c r="F32" s="31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73"/>
      <c r="AJ32" s="31">
        <f t="shared" si="50"/>
        <v>0</v>
      </c>
      <c r="AK32" s="32">
        <f t="shared" si="50"/>
        <v>0</v>
      </c>
      <c r="AL32" s="32"/>
      <c r="AM32" s="76">
        <f t="shared" si="1"/>
        <v>0</v>
      </c>
      <c r="AN32" s="31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73"/>
      <c r="BR32" s="31">
        <f t="shared" si="51"/>
        <v>0</v>
      </c>
      <c r="BS32" s="32">
        <f t="shared" si="51"/>
        <v>0</v>
      </c>
      <c r="BT32" s="32"/>
      <c r="BU32" s="76">
        <f t="shared" si="3"/>
        <v>0</v>
      </c>
      <c r="BV32" s="31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73"/>
      <c r="CZ32" s="31">
        <f t="shared" si="52"/>
        <v>0</v>
      </c>
      <c r="DA32" s="32">
        <f t="shared" si="52"/>
        <v>0</v>
      </c>
      <c r="DB32" s="32"/>
      <c r="DC32" s="76">
        <f t="shared" si="5"/>
        <v>0</v>
      </c>
      <c r="DG32">
        <f t="shared" si="6"/>
        <v>0</v>
      </c>
      <c r="DH32">
        <f t="shared" si="7"/>
        <v>0</v>
      </c>
      <c r="DI32">
        <f t="shared" si="8"/>
        <v>0</v>
      </c>
      <c r="DJ32">
        <f t="shared" si="9"/>
        <v>0</v>
      </c>
      <c r="DK32">
        <f t="shared" si="10"/>
        <v>0</v>
      </c>
      <c r="DL32">
        <f t="shared" si="11"/>
        <v>0</v>
      </c>
      <c r="DM32">
        <f t="shared" si="12"/>
        <v>0</v>
      </c>
      <c r="DN32">
        <f t="shared" si="13"/>
        <v>0</v>
      </c>
      <c r="DO32">
        <f t="shared" si="14"/>
        <v>0</v>
      </c>
      <c r="DP32">
        <f t="shared" si="15"/>
        <v>0</v>
      </c>
      <c r="DQ32" s="114">
        <f t="shared" si="16"/>
        <v>0</v>
      </c>
      <c r="DR32">
        <f t="shared" si="17"/>
        <v>0</v>
      </c>
      <c r="DS32">
        <f t="shared" si="18"/>
        <v>0</v>
      </c>
      <c r="DT32">
        <f t="shared" si="19"/>
        <v>0</v>
      </c>
      <c r="DU32">
        <f t="shared" si="20"/>
        <v>0</v>
      </c>
      <c r="DV32">
        <f t="shared" si="21"/>
        <v>0</v>
      </c>
      <c r="DW32">
        <f t="shared" si="22"/>
        <v>0</v>
      </c>
      <c r="DX32">
        <f t="shared" si="23"/>
        <v>0</v>
      </c>
      <c r="DY32">
        <f t="shared" si="24"/>
        <v>0</v>
      </c>
      <c r="DZ32">
        <f t="shared" si="25"/>
        <v>0</v>
      </c>
      <c r="EA32">
        <f t="shared" si="26"/>
        <v>0</v>
      </c>
      <c r="EB32" s="115">
        <f t="shared" si="27"/>
        <v>0</v>
      </c>
      <c r="EC32">
        <f t="shared" si="28"/>
        <v>0</v>
      </c>
      <c r="ED32">
        <f t="shared" si="29"/>
        <v>0</v>
      </c>
      <c r="EE32">
        <f t="shared" si="30"/>
        <v>0</v>
      </c>
      <c r="EF32">
        <f t="shared" si="31"/>
        <v>0</v>
      </c>
      <c r="EG32">
        <f t="shared" si="32"/>
        <v>0</v>
      </c>
      <c r="EH32">
        <f t="shared" si="33"/>
        <v>0</v>
      </c>
      <c r="EI32">
        <f t="shared" si="34"/>
        <v>0</v>
      </c>
      <c r="EJ32">
        <f t="shared" si="35"/>
        <v>0</v>
      </c>
      <c r="EK32">
        <f t="shared" si="36"/>
        <v>0</v>
      </c>
      <c r="EL32">
        <f t="shared" si="37"/>
        <v>0</v>
      </c>
      <c r="EM32" s="116">
        <f t="shared" si="38"/>
        <v>0</v>
      </c>
    </row>
    <row r="33" ht="15.75" spans="2:143">
      <c r="B33" s="27"/>
      <c r="C33" s="36">
        <v>26</v>
      </c>
      <c r="D33" s="37" t="s">
        <v>67</v>
      </c>
      <c r="E33" s="38">
        <v>5426</v>
      </c>
      <c r="F33" s="31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73"/>
      <c r="AJ33" s="31">
        <f t="shared" si="50"/>
        <v>0</v>
      </c>
      <c r="AK33" s="32">
        <f t="shared" si="50"/>
        <v>0</v>
      </c>
      <c r="AL33" s="32"/>
      <c r="AM33" s="76">
        <f t="shared" si="1"/>
        <v>0</v>
      </c>
      <c r="AN33" s="31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73"/>
      <c r="BR33" s="31">
        <f t="shared" si="51"/>
        <v>0</v>
      </c>
      <c r="BS33" s="32">
        <f t="shared" si="51"/>
        <v>0</v>
      </c>
      <c r="BT33" s="32"/>
      <c r="BU33" s="76">
        <f t="shared" si="3"/>
        <v>0</v>
      </c>
      <c r="BV33" s="31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73"/>
      <c r="CZ33" s="31">
        <f t="shared" si="52"/>
        <v>0</v>
      </c>
      <c r="DA33" s="32">
        <f t="shared" si="52"/>
        <v>0</v>
      </c>
      <c r="DB33" s="32"/>
      <c r="DC33" s="76">
        <f t="shared" si="5"/>
        <v>0</v>
      </c>
      <c r="DG33">
        <f t="shared" si="6"/>
        <v>0</v>
      </c>
      <c r="DH33">
        <f t="shared" si="7"/>
        <v>0</v>
      </c>
      <c r="DI33">
        <f t="shared" si="8"/>
        <v>0</v>
      </c>
      <c r="DJ33">
        <f t="shared" si="9"/>
        <v>0</v>
      </c>
      <c r="DK33">
        <f t="shared" si="10"/>
        <v>0</v>
      </c>
      <c r="DL33">
        <f t="shared" si="11"/>
        <v>0</v>
      </c>
      <c r="DM33">
        <f t="shared" si="12"/>
        <v>0</v>
      </c>
      <c r="DN33">
        <f t="shared" si="13"/>
        <v>0</v>
      </c>
      <c r="DO33">
        <f t="shared" si="14"/>
        <v>0</v>
      </c>
      <c r="DP33">
        <f t="shared" si="15"/>
        <v>0</v>
      </c>
      <c r="DQ33" s="114">
        <f t="shared" si="16"/>
        <v>0</v>
      </c>
      <c r="DR33">
        <f t="shared" si="17"/>
        <v>0</v>
      </c>
      <c r="DS33">
        <f t="shared" si="18"/>
        <v>0</v>
      </c>
      <c r="DT33">
        <f t="shared" si="19"/>
        <v>0</v>
      </c>
      <c r="DU33">
        <f t="shared" si="20"/>
        <v>0</v>
      </c>
      <c r="DV33">
        <f t="shared" si="21"/>
        <v>0</v>
      </c>
      <c r="DW33">
        <f t="shared" si="22"/>
        <v>0</v>
      </c>
      <c r="DX33">
        <f t="shared" si="23"/>
        <v>0</v>
      </c>
      <c r="DY33">
        <f t="shared" si="24"/>
        <v>0</v>
      </c>
      <c r="DZ33">
        <f t="shared" si="25"/>
        <v>0</v>
      </c>
      <c r="EA33">
        <f t="shared" si="26"/>
        <v>0</v>
      </c>
      <c r="EB33" s="115">
        <f t="shared" si="27"/>
        <v>0</v>
      </c>
      <c r="EC33">
        <f t="shared" si="28"/>
        <v>0</v>
      </c>
      <c r="ED33">
        <f t="shared" si="29"/>
        <v>0</v>
      </c>
      <c r="EE33">
        <f t="shared" si="30"/>
        <v>0</v>
      </c>
      <c r="EF33">
        <f t="shared" si="31"/>
        <v>0</v>
      </c>
      <c r="EG33">
        <f t="shared" si="32"/>
        <v>0</v>
      </c>
      <c r="EH33">
        <f t="shared" si="33"/>
        <v>0</v>
      </c>
      <c r="EI33">
        <f t="shared" si="34"/>
        <v>0</v>
      </c>
      <c r="EJ33">
        <f t="shared" si="35"/>
        <v>0</v>
      </c>
      <c r="EK33">
        <f t="shared" si="36"/>
        <v>0</v>
      </c>
      <c r="EL33">
        <f t="shared" si="37"/>
        <v>0</v>
      </c>
      <c r="EM33" s="116">
        <f t="shared" si="38"/>
        <v>0</v>
      </c>
    </row>
    <row r="34" ht="16.5" spans="2:143">
      <c r="B34" s="39"/>
      <c r="C34" s="40">
        <v>27</v>
      </c>
      <c r="D34" s="41" t="s">
        <v>69</v>
      </c>
      <c r="E34" s="42">
        <v>4474</v>
      </c>
      <c r="F34" s="43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77"/>
      <c r="AJ34" s="43">
        <f t="shared" si="50"/>
        <v>0</v>
      </c>
      <c r="AK34" s="44">
        <f t="shared" si="50"/>
        <v>0</v>
      </c>
      <c r="AL34" s="44"/>
      <c r="AM34" s="78">
        <f t="shared" si="1"/>
        <v>0</v>
      </c>
      <c r="AN34" s="43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77"/>
      <c r="BR34" s="43">
        <f t="shared" si="51"/>
        <v>0</v>
      </c>
      <c r="BS34" s="44">
        <f t="shared" si="51"/>
        <v>0</v>
      </c>
      <c r="BT34" s="44"/>
      <c r="BU34" s="78">
        <f t="shared" si="3"/>
        <v>0</v>
      </c>
      <c r="BV34" s="43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77"/>
      <c r="CZ34" s="43">
        <f t="shared" si="52"/>
        <v>0</v>
      </c>
      <c r="DA34" s="44">
        <f t="shared" si="52"/>
        <v>0</v>
      </c>
      <c r="DB34" s="44"/>
      <c r="DC34" s="78">
        <f t="shared" si="5"/>
        <v>0</v>
      </c>
      <c r="DG34">
        <f t="shared" si="6"/>
        <v>0</v>
      </c>
      <c r="DH34">
        <f t="shared" si="7"/>
        <v>0</v>
      </c>
      <c r="DI34">
        <f t="shared" si="8"/>
        <v>0</v>
      </c>
      <c r="DJ34">
        <f t="shared" si="9"/>
        <v>0</v>
      </c>
      <c r="DK34">
        <f t="shared" si="10"/>
        <v>0</v>
      </c>
      <c r="DL34">
        <f t="shared" si="11"/>
        <v>0</v>
      </c>
      <c r="DM34">
        <f t="shared" si="12"/>
        <v>0</v>
      </c>
      <c r="DN34">
        <f t="shared" si="13"/>
        <v>0</v>
      </c>
      <c r="DO34">
        <f t="shared" si="14"/>
        <v>0</v>
      </c>
      <c r="DP34">
        <f t="shared" si="15"/>
        <v>0</v>
      </c>
      <c r="DQ34" s="114">
        <f t="shared" si="16"/>
        <v>0</v>
      </c>
      <c r="DR34">
        <f t="shared" si="17"/>
        <v>0</v>
      </c>
      <c r="DS34">
        <f t="shared" si="18"/>
        <v>0</v>
      </c>
      <c r="DT34">
        <f t="shared" si="19"/>
        <v>0</v>
      </c>
      <c r="DU34">
        <f t="shared" si="20"/>
        <v>0</v>
      </c>
      <c r="DV34">
        <f t="shared" si="21"/>
        <v>0</v>
      </c>
      <c r="DW34">
        <f t="shared" si="22"/>
        <v>0</v>
      </c>
      <c r="DX34">
        <f t="shared" si="23"/>
        <v>0</v>
      </c>
      <c r="DY34">
        <f t="shared" si="24"/>
        <v>0</v>
      </c>
      <c r="DZ34">
        <f t="shared" si="25"/>
        <v>0</v>
      </c>
      <c r="EA34">
        <f t="shared" si="26"/>
        <v>0</v>
      </c>
      <c r="EB34" s="115">
        <f t="shared" si="27"/>
        <v>0</v>
      </c>
      <c r="EC34">
        <f t="shared" si="28"/>
        <v>0</v>
      </c>
      <c r="ED34">
        <f t="shared" si="29"/>
        <v>0</v>
      </c>
      <c r="EE34">
        <f t="shared" si="30"/>
        <v>0</v>
      </c>
      <c r="EF34">
        <f t="shared" si="31"/>
        <v>0</v>
      </c>
      <c r="EG34">
        <f t="shared" si="32"/>
        <v>0</v>
      </c>
      <c r="EH34">
        <f t="shared" si="33"/>
        <v>0</v>
      </c>
      <c r="EI34">
        <f t="shared" si="34"/>
        <v>0</v>
      </c>
      <c r="EJ34">
        <f t="shared" si="35"/>
        <v>0</v>
      </c>
      <c r="EK34">
        <f t="shared" si="36"/>
        <v>0</v>
      </c>
      <c r="EL34">
        <f t="shared" si="37"/>
        <v>0</v>
      </c>
      <c r="EM34" s="116">
        <f t="shared" si="38"/>
        <v>0</v>
      </c>
    </row>
    <row r="35" ht="16.5" spans="2:143">
      <c r="B35" s="45"/>
      <c r="C35" s="46"/>
      <c r="D35" s="47" t="s">
        <v>43</v>
      </c>
      <c r="E35" s="48">
        <f>SUM(E27:E34)</f>
        <v>39197.93</v>
      </c>
      <c r="F35" s="49">
        <f>SUM(F27:F34)</f>
        <v>0</v>
      </c>
      <c r="G35" s="50">
        <f t="shared" ref="G35:AL35" si="53">SUM(G27:G34)</f>
        <v>0</v>
      </c>
      <c r="H35" s="50">
        <f t="shared" si="53"/>
        <v>0</v>
      </c>
      <c r="I35" s="50">
        <f t="shared" si="53"/>
        <v>0</v>
      </c>
      <c r="J35" s="50">
        <f t="shared" si="53"/>
        <v>0</v>
      </c>
      <c r="K35" s="50">
        <f t="shared" si="53"/>
        <v>0</v>
      </c>
      <c r="L35" s="50">
        <f t="shared" si="53"/>
        <v>0</v>
      </c>
      <c r="M35" s="50">
        <f t="shared" si="53"/>
        <v>0</v>
      </c>
      <c r="N35" s="50">
        <f t="shared" si="53"/>
        <v>0</v>
      </c>
      <c r="O35" s="50">
        <f t="shared" si="53"/>
        <v>0</v>
      </c>
      <c r="P35" s="50">
        <f t="shared" si="53"/>
        <v>0</v>
      </c>
      <c r="Q35" s="50">
        <f t="shared" si="53"/>
        <v>0</v>
      </c>
      <c r="R35" s="50">
        <f t="shared" si="53"/>
        <v>0</v>
      </c>
      <c r="S35" s="50">
        <f t="shared" si="53"/>
        <v>0</v>
      </c>
      <c r="T35" s="50">
        <f t="shared" si="53"/>
        <v>0</v>
      </c>
      <c r="U35" s="50">
        <f t="shared" si="53"/>
        <v>0</v>
      </c>
      <c r="V35" s="50">
        <f t="shared" si="53"/>
        <v>0</v>
      </c>
      <c r="W35" s="50">
        <f t="shared" si="53"/>
        <v>0</v>
      </c>
      <c r="X35" s="50">
        <f t="shared" si="53"/>
        <v>0</v>
      </c>
      <c r="Y35" s="50">
        <f t="shared" si="53"/>
        <v>0</v>
      </c>
      <c r="Z35" s="50">
        <f t="shared" si="53"/>
        <v>0</v>
      </c>
      <c r="AA35" s="50">
        <f t="shared" si="53"/>
        <v>0</v>
      </c>
      <c r="AB35" s="50">
        <f t="shared" si="53"/>
        <v>0</v>
      </c>
      <c r="AC35" s="50">
        <f t="shared" si="53"/>
        <v>0</v>
      </c>
      <c r="AD35" s="50">
        <f t="shared" si="53"/>
        <v>0</v>
      </c>
      <c r="AE35" s="50">
        <f t="shared" si="53"/>
        <v>0</v>
      </c>
      <c r="AF35" s="50">
        <f t="shared" si="53"/>
        <v>0</v>
      </c>
      <c r="AG35" s="50">
        <f t="shared" si="53"/>
        <v>0</v>
      </c>
      <c r="AH35" s="50">
        <f t="shared" si="53"/>
        <v>0</v>
      </c>
      <c r="AI35" s="79">
        <f t="shared" si="53"/>
        <v>0</v>
      </c>
      <c r="AJ35" s="49">
        <f t="shared" si="53"/>
        <v>0</v>
      </c>
      <c r="AK35" s="50">
        <f t="shared" si="53"/>
        <v>0</v>
      </c>
      <c r="AL35" s="50">
        <f t="shared" si="53"/>
        <v>0</v>
      </c>
      <c r="AM35" s="80">
        <f t="shared" si="1"/>
        <v>0</v>
      </c>
      <c r="AN35" s="49">
        <f>SUM(AN27:AN34)</f>
        <v>0</v>
      </c>
      <c r="AO35" s="50">
        <f t="shared" ref="AO35:BT35" si="54">SUM(AO27:AO34)</f>
        <v>0</v>
      </c>
      <c r="AP35" s="50">
        <f t="shared" si="54"/>
        <v>0</v>
      </c>
      <c r="AQ35" s="50">
        <f t="shared" si="54"/>
        <v>0</v>
      </c>
      <c r="AR35" s="50">
        <f t="shared" si="54"/>
        <v>0</v>
      </c>
      <c r="AS35" s="50">
        <f t="shared" si="54"/>
        <v>0</v>
      </c>
      <c r="AT35" s="50">
        <f t="shared" si="54"/>
        <v>0</v>
      </c>
      <c r="AU35" s="50">
        <f t="shared" si="54"/>
        <v>0</v>
      </c>
      <c r="AV35" s="50">
        <f t="shared" si="54"/>
        <v>0</v>
      </c>
      <c r="AW35" s="50">
        <f t="shared" si="54"/>
        <v>0</v>
      </c>
      <c r="AX35" s="50">
        <f t="shared" si="54"/>
        <v>0</v>
      </c>
      <c r="AY35" s="50">
        <f t="shared" si="54"/>
        <v>0</v>
      </c>
      <c r="AZ35" s="50">
        <f t="shared" si="54"/>
        <v>0</v>
      </c>
      <c r="BA35" s="50">
        <f t="shared" si="54"/>
        <v>0</v>
      </c>
      <c r="BB35" s="50">
        <f t="shared" si="54"/>
        <v>0</v>
      </c>
      <c r="BC35" s="50">
        <f t="shared" si="54"/>
        <v>0</v>
      </c>
      <c r="BD35" s="50">
        <f t="shared" si="54"/>
        <v>0</v>
      </c>
      <c r="BE35" s="50">
        <f t="shared" si="54"/>
        <v>0</v>
      </c>
      <c r="BF35" s="50">
        <f t="shared" si="54"/>
        <v>0</v>
      </c>
      <c r="BG35" s="50">
        <f t="shared" si="54"/>
        <v>0</v>
      </c>
      <c r="BH35" s="50">
        <f t="shared" si="54"/>
        <v>0</v>
      </c>
      <c r="BI35" s="50">
        <f t="shared" si="54"/>
        <v>0</v>
      </c>
      <c r="BJ35" s="50">
        <f t="shared" si="54"/>
        <v>0</v>
      </c>
      <c r="BK35" s="50">
        <f t="shared" si="54"/>
        <v>0</v>
      </c>
      <c r="BL35" s="50">
        <f t="shared" si="54"/>
        <v>0</v>
      </c>
      <c r="BM35" s="50">
        <f t="shared" si="54"/>
        <v>0</v>
      </c>
      <c r="BN35" s="50">
        <f t="shared" si="54"/>
        <v>0</v>
      </c>
      <c r="BO35" s="50">
        <f t="shared" si="54"/>
        <v>0</v>
      </c>
      <c r="BP35" s="50">
        <f t="shared" si="54"/>
        <v>0</v>
      </c>
      <c r="BQ35" s="79">
        <f t="shared" si="54"/>
        <v>0</v>
      </c>
      <c r="BR35" s="49">
        <f t="shared" si="54"/>
        <v>0</v>
      </c>
      <c r="BS35" s="50">
        <f t="shared" si="54"/>
        <v>0</v>
      </c>
      <c r="BT35" s="50">
        <f t="shared" si="54"/>
        <v>0</v>
      </c>
      <c r="BU35" s="80">
        <f t="shared" si="3"/>
        <v>0</v>
      </c>
      <c r="BV35" s="49">
        <f>SUM(BV27:BV34)</f>
        <v>0</v>
      </c>
      <c r="BW35" s="50">
        <f t="shared" ref="BW35:EH35" si="55">SUM(BW27:BW34)</f>
        <v>0</v>
      </c>
      <c r="BX35" s="50">
        <f t="shared" si="55"/>
        <v>0</v>
      </c>
      <c r="BY35" s="50">
        <f t="shared" si="55"/>
        <v>0</v>
      </c>
      <c r="BZ35" s="50">
        <f t="shared" si="55"/>
        <v>0</v>
      </c>
      <c r="CA35" s="50">
        <f t="shared" si="55"/>
        <v>0</v>
      </c>
      <c r="CB35" s="50">
        <f t="shared" si="55"/>
        <v>0</v>
      </c>
      <c r="CC35" s="50">
        <f t="shared" si="55"/>
        <v>0</v>
      </c>
      <c r="CD35" s="50">
        <f t="shared" si="55"/>
        <v>0</v>
      </c>
      <c r="CE35" s="50">
        <f t="shared" si="55"/>
        <v>0</v>
      </c>
      <c r="CF35" s="50">
        <f t="shared" si="55"/>
        <v>0</v>
      </c>
      <c r="CG35" s="50">
        <f t="shared" si="55"/>
        <v>0</v>
      </c>
      <c r="CH35" s="50">
        <f t="shared" si="55"/>
        <v>0</v>
      </c>
      <c r="CI35" s="50">
        <f t="shared" si="55"/>
        <v>0</v>
      </c>
      <c r="CJ35" s="50">
        <f t="shared" si="55"/>
        <v>0</v>
      </c>
      <c r="CK35" s="50">
        <f t="shared" si="55"/>
        <v>0</v>
      </c>
      <c r="CL35" s="50">
        <f t="shared" si="55"/>
        <v>0</v>
      </c>
      <c r="CM35" s="50">
        <f t="shared" si="55"/>
        <v>0</v>
      </c>
      <c r="CN35" s="50">
        <f t="shared" si="55"/>
        <v>0</v>
      </c>
      <c r="CO35" s="50">
        <f t="shared" si="55"/>
        <v>0</v>
      </c>
      <c r="CP35" s="50">
        <f t="shared" si="55"/>
        <v>0</v>
      </c>
      <c r="CQ35" s="50">
        <f t="shared" si="55"/>
        <v>0</v>
      </c>
      <c r="CR35" s="50">
        <f t="shared" si="55"/>
        <v>0</v>
      </c>
      <c r="CS35" s="50">
        <f t="shared" si="55"/>
        <v>0</v>
      </c>
      <c r="CT35" s="50">
        <f t="shared" si="55"/>
        <v>0</v>
      </c>
      <c r="CU35" s="50">
        <f t="shared" si="55"/>
        <v>0</v>
      </c>
      <c r="CV35" s="50">
        <f t="shared" si="55"/>
        <v>0</v>
      </c>
      <c r="CW35" s="50">
        <f t="shared" si="55"/>
        <v>0</v>
      </c>
      <c r="CX35" s="50">
        <f t="shared" si="55"/>
        <v>0</v>
      </c>
      <c r="CY35" s="79">
        <f t="shared" si="55"/>
        <v>0</v>
      </c>
      <c r="CZ35" s="49">
        <f t="shared" si="55"/>
        <v>0</v>
      </c>
      <c r="DA35" s="50">
        <f t="shared" si="55"/>
        <v>0</v>
      </c>
      <c r="DB35" s="50">
        <f t="shared" si="55"/>
        <v>0</v>
      </c>
      <c r="DC35" s="80">
        <f t="shared" si="5"/>
        <v>0</v>
      </c>
      <c r="DG35">
        <f t="shared" si="55"/>
        <v>0</v>
      </c>
      <c r="DH35">
        <f t="shared" si="55"/>
        <v>0</v>
      </c>
      <c r="DI35">
        <f t="shared" si="55"/>
        <v>0</v>
      </c>
      <c r="DJ35">
        <f t="shared" si="55"/>
        <v>0</v>
      </c>
      <c r="DK35">
        <f t="shared" si="55"/>
        <v>0</v>
      </c>
      <c r="DL35">
        <f t="shared" si="55"/>
        <v>0</v>
      </c>
      <c r="DM35">
        <f t="shared" si="55"/>
        <v>0</v>
      </c>
      <c r="DN35">
        <f t="shared" si="55"/>
        <v>0</v>
      </c>
      <c r="DO35">
        <f t="shared" si="55"/>
        <v>0</v>
      </c>
      <c r="DP35">
        <f t="shared" si="55"/>
        <v>0</v>
      </c>
      <c r="DQ35" s="114">
        <f t="shared" si="55"/>
        <v>0</v>
      </c>
      <c r="DR35">
        <f t="shared" si="55"/>
        <v>0</v>
      </c>
      <c r="DS35">
        <f t="shared" si="55"/>
        <v>0</v>
      </c>
      <c r="DT35">
        <f t="shared" si="55"/>
        <v>0</v>
      </c>
      <c r="DU35">
        <f t="shared" si="55"/>
        <v>0</v>
      </c>
      <c r="DV35">
        <f t="shared" si="55"/>
        <v>0</v>
      </c>
      <c r="DW35">
        <f t="shared" si="55"/>
        <v>0</v>
      </c>
      <c r="DX35">
        <f t="shared" si="55"/>
        <v>0</v>
      </c>
      <c r="DY35">
        <f t="shared" si="55"/>
        <v>0</v>
      </c>
      <c r="DZ35">
        <f t="shared" si="55"/>
        <v>0</v>
      </c>
      <c r="EA35">
        <f t="shared" si="55"/>
        <v>0</v>
      </c>
      <c r="EB35" s="115">
        <f t="shared" si="55"/>
        <v>0</v>
      </c>
      <c r="EC35">
        <f t="shared" si="55"/>
        <v>0</v>
      </c>
      <c r="ED35">
        <f t="shared" si="55"/>
        <v>0</v>
      </c>
      <c r="EE35">
        <f t="shared" si="55"/>
        <v>0</v>
      </c>
      <c r="EF35">
        <f t="shared" si="55"/>
        <v>0</v>
      </c>
      <c r="EG35">
        <f t="shared" si="55"/>
        <v>0</v>
      </c>
      <c r="EH35">
        <f t="shared" si="55"/>
        <v>0</v>
      </c>
      <c r="EI35">
        <f t="shared" ref="EI35:EM35" si="56">SUM(EI27:EI34)</f>
        <v>0</v>
      </c>
      <c r="EJ35">
        <f t="shared" si="56"/>
        <v>0</v>
      </c>
      <c r="EK35">
        <f t="shared" si="56"/>
        <v>0</v>
      </c>
      <c r="EL35">
        <f t="shared" si="56"/>
        <v>0</v>
      </c>
      <c r="EM35" s="116">
        <f t="shared" si="56"/>
        <v>0</v>
      </c>
    </row>
    <row r="36" ht="15.75" spans="2:143">
      <c r="B36" s="21" t="s">
        <v>70</v>
      </c>
      <c r="C36" s="22">
        <v>28</v>
      </c>
      <c r="D36" s="23" t="s">
        <v>71</v>
      </c>
      <c r="E36" s="24">
        <v>6421</v>
      </c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71"/>
      <c r="AJ36" s="25">
        <f t="shared" ref="AJ36:AK42" si="57">F36+I36+L36+O36+R36+U36+X36+AA36+AD36+AG36</f>
        <v>0</v>
      </c>
      <c r="AK36" s="26">
        <f t="shared" si="57"/>
        <v>0</v>
      </c>
      <c r="AL36" s="26"/>
      <c r="AM36" s="72">
        <f t="shared" si="1"/>
        <v>0</v>
      </c>
      <c r="AN36" s="25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71"/>
      <c r="BR36" s="25">
        <f t="shared" ref="BR36:BS42" si="58">AN36+AQ36+AT36+AW36+AZ36+BC36+BF36+BI36+BL36+BO36</f>
        <v>0</v>
      </c>
      <c r="BS36" s="26">
        <f t="shared" si="58"/>
        <v>0</v>
      </c>
      <c r="BT36" s="26"/>
      <c r="BU36" s="72">
        <f t="shared" si="3"/>
        <v>0</v>
      </c>
      <c r="BV36" s="25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71"/>
      <c r="CZ36" s="25">
        <f t="shared" ref="CZ36:DA42" si="59">BV36+BY36+CB36+CE36+CH36+CK36+CN36+CQ36+CT36+CW36</f>
        <v>0</v>
      </c>
      <c r="DA36" s="26">
        <f t="shared" si="59"/>
        <v>0</v>
      </c>
      <c r="DB36" s="26"/>
      <c r="DC36" s="72">
        <f t="shared" si="5"/>
        <v>0</v>
      </c>
      <c r="DG36">
        <f t="shared" si="6"/>
        <v>0</v>
      </c>
      <c r="DH36">
        <f t="shared" si="7"/>
        <v>0</v>
      </c>
      <c r="DI36">
        <f t="shared" si="8"/>
        <v>0</v>
      </c>
      <c r="DJ36">
        <f t="shared" si="9"/>
        <v>0</v>
      </c>
      <c r="DK36">
        <f t="shared" si="10"/>
        <v>0</v>
      </c>
      <c r="DL36">
        <f t="shared" si="11"/>
        <v>0</v>
      </c>
      <c r="DM36">
        <f t="shared" si="12"/>
        <v>0</v>
      </c>
      <c r="DN36">
        <f t="shared" si="13"/>
        <v>0</v>
      </c>
      <c r="DO36">
        <f t="shared" si="14"/>
        <v>0</v>
      </c>
      <c r="DP36">
        <f t="shared" si="15"/>
        <v>0</v>
      </c>
      <c r="DQ36" s="114">
        <f t="shared" si="16"/>
        <v>0</v>
      </c>
      <c r="DR36">
        <f t="shared" si="17"/>
        <v>0</v>
      </c>
      <c r="DS36">
        <f t="shared" si="18"/>
        <v>0</v>
      </c>
      <c r="DT36">
        <f t="shared" si="19"/>
        <v>0</v>
      </c>
      <c r="DU36">
        <f t="shared" si="20"/>
        <v>0</v>
      </c>
      <c r="DV36">
        <f t="shared" si="21"/>
        <v>0</v>
      </c>
      <c r="DW36">
        <f t="shared" si="22"/>
        <v>0</v>
      </c>
      <c r="DX36">
        <f t="shared" si="23"/>
        <v>0</v>
      </c>
      <c r="DY36">
        <f t="shared" si="24"/>
        <v>0</v>
      </c>
      <c r="DZ36">
        <f t="shared" si="25"/>
        <v>0</v>
      </c>
      <c r="EA36">
        <f t="shared" si="26"/>
        <v>0</v>
      </c>
      <c r="EB36" s="115">
        <f t="shared" si="27"/>
        <v>0</v>
      </c>
      <c r="EC36">
        <f t="shared" si="28"/>
        <v>0</v>
      </c>
      <c r="ED36">
        <f t="shared" si="29"/>
        <v>0</v>
      </c>
      <c r="EE36">
        <f t="shared" si="30"/>
        <v>0</v>
      </c>
      <c r="EF36">
        <f t="shared" si="31"/>
        <v>0</v>
      </c>
      <c r="EG36">
        <f t="shared" si="32"/>
        <v>0</v>
      </c>
      <c r="EH36">
        <f t="shared" si="33"/>
        <v>0</v>
      </c>
      <c r="EI36">
        <f t="shared" si="34"/>
        <v>0</v>
      </c>
      <c r="EJ36">
        <f t="shared" si="35"/>
        <v>0</v>
      </c>
      <c r="EK36">
        <f t="shared" si="36"/>
        <v>0</v>
      </c>
      <c r="EL36">
        <f t="shared" si="37"/>
        <v>0</v>
      </c>
      <c r="EM36" s="116">
        <f t="shared" si="38"/>
        <v>0</v>
      </c>
    </row>
    <row r="37" ht="15.75" spans="2:143">
      <c r="B37" s="51"/>
      <c r="C37" s="36">
        <v>29</v>
      </c>
      <c r="D37" s="37" t="s">
        <v>72</v>
      </c>
      <c r="E37" s="38">
        <v>3276</v>
      </c>
      <c r="F37" s="31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73"/>
      <c r="AJ37" s="31">
        <f t="shared" si="57"/>
        <v>0</v>
      </c>
      <c r="AK37" s="32">
        <f t="shared" si="57"/>
        <v>0</v>
      </c>
      <c r="AL37" s="32"/>
      <c r="AM37" s="76">
        <f t="shared" si="1"/>
        <v>0</v>
      </c>
      <c r="AN37" s="31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73"/>
      <c r="BR37" s="31">
        <f t="shared" si="58"/>
        <v>0</v>
      </c>
      <c r="BS37" s="32">
        <f t="shared" si="58"/>
        <v>0</v>
      </c>
      <c r="BT37" s="32"/>
      <c r="BU37" s="76">
        <f t="shared" si="3"/>
        <v>0</v>
      </c>
      <c r="BV37" s="31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73"/>
      <c r="CZ37" s="31">
        <f t="shared" si="59"/>
        <v>0</v>
      </c>
      <c r="DA37" s="32">
        <f t="shared" si="59"/>
        <v>0</v>
      </c>
      <c r="DB37" s="32"/>
      <c r="DC37" s="76">
        <f t="shared" si="5"/>
        <v>0</v>
      </c>
      <c r="DG37">
        <f t="shared" si="6"/>
        <v>0</v>
      </c>
      <c r="DH37">
        <f t="shared" si="7"/>
        <v>0</v>
      </c>
      <c r="DI37">
        <f t="shared" si="8"/>
        <v>0</v>
      </c>
      <c r="DJ37">
        <f t="shared" si="9"/>
        <v>0</v>
      </c>
      <c r="DK37">
        <f t="shared" si="10"/>
        <v>0</v>
      </c>
      <c r="DL37">
        <f t="shared" si="11"/>
        <v>0</v>
      </c>
      <c r="DM37">
        <f t="shared" si="12"/>
        <v>0</v>
      </c>
      <c r="DN37">
        <f t="shared" si="13"/>
        <v>0</v>
      </c>
      <c r="DO37">
        <f t="shared" si="14"/>
        <v>0</v>
      </c>
      <c r="DP37">
        <f t="shared" si="15"/>
        <v>0</v>
      </c>
      <c r="DQ37" s="114">
        <f t="shared" si="16"/>
        <v>0</v>
      </c>
      <c r="DR37">
        <f t="shared" si="17"/>
        <v>0</v>
      </c>
      <c r="DS37">
        <f t="shared" si="18"/>
        <v>0</v>
      </c>
      <c r="DT37">
        <f t="shared" si="19"/>
        <v>0</v>
      </c>
      <c r="DU37">
        <f t="shared" si="20"/>
        <v>0</v>
      </c>
      <c r="DV37">
        <f t="shared" si="21"/>
        <v>0</v>
      </c>
      <c r="DW37">
        <f t="shared" si="22"/>
        <v>0</v>
      </c>
      <c r="DX37">
        <f t="shared" si="23"/>
        <v>0</v>
      </c>
      <c r="DY37">
        <f t="shared" si="24"/>
        <v>0</v>
      </c>
      <c r="DZ37">
        <f t="shared" si="25"/>
        <v>0</v>
      </c>
      <c r="EA37">
        <f t="shared" si="26"/>
        <v>0</v>
      </c>
      <c r="EB37" s="115">
        <f t="shared" si="27"/>
        <v>0</v>
      </c>
      <c r="EC37">
        <f t="shared" si="28"/>
        <v>0</v>
      </c>
      <c r="ED37">
        <f t="shared" si="29"/>
        <v>0</v>
      </c>
      <c r="EE37">
        <f t="shared" si="30"/>
        <v>0</v>
      </c>
      <c r="EF37">
        <f t="shared" si="31"/>
        <v>0</v>
      </c>
      <c r="EG37">
        <f t="shared" si="32"/>
        <v>0</v>
      </c>
      <c r="EH37">
        <f t="shared" si="33"/>
        <v>0</v>
      </c>
      <c r="EI37">
        <f t="shared" si="34"/>
        <v>0</v>
      </c>
      <c r="EJ37">
        <f t="shared" si="35"/>
        <v>0</v>
      </c>
      <c r="EK37">
        <f t="shared" si="36"/>
        <v>0</v>
      </c>
      <c r="EL37">
        <f t="shared" si="37"/>
        <v>0</v>
      </c>
      <c r="EM37" s="116">
        <f t="shared" si="38"/>
        <v>0</v>
      </c>
    </row>
    <row r="38" ht="15.75" spans="2:143">
      <c r="B38" s="51"/>
      <c r="C38" s="36">
        <v>30</v>
      </c>
      <c r="D38" s="37" t="s">
        <v>73</v>
      </c>
      <c r="E38" s="38">
        <v>4222</v>
      </c>
      <c r="F38" s="31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73"/>
      <c r="AJ38" s="31">
        <f t="shared" si="57"/>
        <v>0</v>
      </c>
      <c r="AK38" s="32">
        <f t="shared" si="57"/>
        <v>0</v>
      </c>
      <c r="AL38" s="32"/>
      <c r="AM38" s="76">
        <f t="shared" si="1"/>
        <v>0</v>
      </c>
      <c r="AN38" s="31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73"/>
      <c r="BR38" s="31">
        <f t="shared" si="58"/>
        <v>0</v>
      </c>
      <c r="BS38" s="32">
        <f t="shared" si="58"/>
        <v>0</v>
      </c>
      <c r="BT38" s="32"/>
      <c r="BU38" s="76">
        <f t="shared" si="3"/>
        <v>0</v>
      </c>
      <c r="BV38" s="31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73"/>
      <c r="CZ38" s="31">
        <f t="shared" si="59"/>
        <v>0</v>
      </c>
      <c r="DA38" s="32">
        <f t="shared" si="59"/>
        <v>0</v>
      </c>
      <c r="DB38" s="32"/>
      <c r="DC38" s="76">
        <f t="shared" si="5"/>
        <v>0</v>
      </c>
      <c r="DG38">
        <f t="shared" si="6"/>
        <v>0</v>
      </c>
      <c r="DH38">
        <f t="shared" si="7"/>
        <v>0</v>
      </c>
      <c r="DI38">
        <f t="shared" si="8"/>
        <v>0</v>
      </c>
      <c r="DJ38">
        <f t="shared" si="9"/>
        <v>0</v>
      </c>
      <c r="DK38">
        <f t="shared" si="10"/>
        <v>0</v>
      </c>
      <c r="DL38">
        <f t="shared" si="11"/>
        <v>0</v>
      </c>
      <c r="DM38">
        <f t="shared" si="12"/>
        <v>0</v>
      </c>
      <c r="DN38">
        <f t="shared" si="13"/>
        <v>0</v>
      </c>
      <c r="DO38">
        <f t="shared" si="14"/>
        <v>0</v>
      </c>
      <c r="DP38">
        <f t="shared" si="15"/>
        <v>0</v>
      </c>
      <c r="DQ38" s="114">
        <f t="shared" si="16"/>
        <v>0</v>
      </c>
      <c r="DR38">
        <f t="shared" si="17"/>
        <v>0</v>
      </c>
      <c r="DS38">
        <f t="shared" si="18"/>
        <v>0</v>
      </c>
      <c r="DT38">
        <f t="shared" si="19"/>
        <v>0</v>
      </c>
      <c r="DU38">
        <f t="shared" si="20"/>
        <v>0</v>
      </c>
      <c r="DV38">
        <f t="shared" si="21"/>
        <v>0</v>
      </c>
      <c r="DW38">
        <f t="shared" si="22"/>
        <v>0</v>
      </c>
      <c r="DX38">
        <f t="shared" si="23"/>
        <v>0</v>
      </c>
      <c r="DY38">
        <f t="shared" si="24"/>
        <v>0</v>
      </c>
      <c r="DZ38">
        <f t="shared" si="25"/>
        <v>0</v>
      </c>
      <c r="EA38">
        <f t="shared" si="26"/>
        <v>0</v>
      </c>
      <c r="EB38" s="115">
        <f t="shared" si="27"/>
        <v>0</v>
      </c>
      <c r="EC38">
        <f t="shared" si="28"/>
        <v>0</v>
      </c>
      <c r="ED38">
        <f t="shared" si="29"/>
        <v>0</v>
      </c>
      <c r="EE38">
        <f t="shared" si="30"/>
        <v>0</v>
      </c>
      <c r="EF38">
        <f t="shared" si="31"/>
        <v>0</v>
      </c>
      <c r="EG38">
        <f t="shared" si="32"/>
        <v>0</v>
      </c>
      <c r="EH38">
        <f t="shared" si="33"/>
        <v>0</v>
      </c>
      <c r="EI38">
        <f t="shared" si="34"/>
        <v>0</v>
      </c>
      <c r="EJ38">
        <f t="shared" si="35"/>
        <v>0</v>
      </c>
      <c r="EK38">
        <f t="shared" si="36"/>
        <v>0</v>
      </c>
      <c r="EL38">
        <f t="shared" si="37"/>
        <v>0</v>
      </c>
      <c r="EM38" s="116">
        <f t="shared" si="38"/>
        <v>0</v>
      </c>
    </row>
    <row r="39" ht="15.75" spans="2:143">
      <c r="B39" s="51"/>
      <c r="C39" s="36">
        <v>31</v>
      </c>
      <c r="D39" s="37" t="s">
        <v>74</v>
      </c>
      <c r="E39" s="38">
        <v>3023</v>
      </c>
      <c r="F39" s="31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73"/>
      <c r="AJ39" s="31">
        <f t="shared" si="57"/>
        <v>0</v>
      </c>
      <c r="AK39" s="32">
        <f t="shared" si="57"/>
        <v>0</v>
      </c>
      <c r="AL39" s="32"/>
      <c r="AM39" s="76">
        <f t="shared" si="1"/>
        <v>0</v>
      </c>
      <c r="AN39" s="31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73"/>
      <c r="BR39" s="31">
        <f t="shared" si="58"/>
        <v>0</v>
      </c>
      <c r="BS39" s="32">
        <f t="shared" si="58"/>
        <v>0</v>
      </c>
      <c r="BT39" s="32"/>
      <c r="BU39" s="76">
        <f t="shared" si="3"/>
        <v>0</v>
      </c>
      <c r="BV39" s="31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73"/>
      <c r="CZ39" s="31">
        <f t="shared" si="59"/>
        <v>0</v>
      </c>
      <c r="DA39" s="32">
        <f t="shared" si="59"/>
        <v>0</v>
      </c>
      <c r="DB39" s="32"/>
      <c r="DC39" s="76">
        <f t="shared" si="5"/>
        <v>0</v>
      </c>
      <c r="DG39">
        <f t="shared" si="6"/>
        <v>0</v>
      </c>
      <c r="DH39">
        <f t="shared" si="7"/>
        <v>0</v>
      </c>
      <c r="DI39">
        <f t="shared" si="8"/>
        <v>0</v>
      </c>
      <c r="DJ39">
        <f t="shared" si="9"/>
        <v>0</v>
      </c>
      <c r="DK39">
        <f t="shared" si="10"/>
        <v>0</v>
      </c>
      <c r="DL39">
        <f t="shared" si="11"/>
        <v>0</v>
      </c>
      <c r="DM39">
        <f t="shared" si="12"/>
        <v>0</v>
      </c>
      <c r="DN39">
        <f t="shared" si="13"/>
        <v>0</v>
      </c>
      <c r="DO39">
        <f t="shared" si="14"/>
        <v>0</v>
      </c>
      <c r="DP39">
        <f t="shared" si="15"/>
        <v>0</v>
      </c>
      <c r="DQ39" s="114">
        <f t="shared" si="16"/>
        <v>0</v>
      </c>
      <c r="DR39">
        <f t="shared" si="17"/>
        <v>0</v>
      </c>
      <c r="DS39">
        <f t="shared" si="18"/>
        <v>0</v>
      </c>
      <c r="DT39">
        <f t="shared" si="19"/>
        <v>0</v>
      </c>
      <c r="DU39">
        <f t="shared" si="20"/>
        <v>0</v>
      </c>
      <c r="DV39">
        <f t="shared" si="21"/>
        <v>0</v>
      </c>
      <c r="DW39">
        <f t="shared" si="22"/>
        <v>0</v>
      </c>
      <c r="DX39">
        <f t="shared" si="23"/>
        <v>0</v>
      </c>
      <c r="DY39">
        <f t="shared" si="24"/>
        <v>0</v>
      </c>
      <c r="DZ39">
        <f t="shared" si="25"/>
        <v>0</v>
      </c>
      <c r="EA39">
        <f t="shared" si="26"/>
        <v>0</v>
      </c>
      <c r="EB39" s="115">
        <f t="shared" si="27"/>
        <v>0</v>
      </c>
      <c r="EC39">
        <f t="shared" si="28"/>
        <v>0</v>
      </c>
      <c r="ED39">
        <f t="shared" si="29"/>
        <v>0</v>
      </c>
      <c r="EE39">
        <f t="shared" si="30"/>
        <v>0</v>
      </c>
      <c r="EF39">
        <f t="shared" si="31"/>
        <v>0</v>
      </c>
      <c r="EG39">
        <f t="shared" si="32"/>
        <v>0</v>
      </c>
      <c r="EH39">
        <f t="shared" si="33"/>
        <v>0</v>
      </c>
      <c r="EI39">
        <f t="shared" si="34"/>
        <v>0</v>
      </c>
      <c r="EJ39">
        <f t="shared" si="35"/>
        <v>0</v>
      </c>
      <c r="EK39">
        <f t="shared" si="36"/>
        <v>0</v>
      </c>
      <c r="EL39">
        <f t="shared" si="37"/>
        <v>0</v>
      </c>
      <c r="EM39" s="116">
        <f t="shared" si="38"/>
        <v>0</v>
      </c>
    </row>
    <row r="40" ht="15.75" spans="2:143">
      <c r="B40" s="51"/>
      <c r="C40" s="36">
        <v>32</v>
      </c>
      <c r="D40" s="37" t="s">
        <v>75</v>
      </c>
      <c r="E40" s="38">
        <v>3955</v>
      </c>
      <c r="F40" s="31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73"/>
      <c r="AJ40" s="31">
        <f t="shared" si="57"/>
        <v>0</v>
      </c>
      <c r="AK40" s="32">
        <f t="shared" si="57"/>
        <v>0</v>
      </c>
      <c r="AL40" s="32"/>
      <c r="AM40" s="76">
        <f t="shared" si="1"/>
        <v>0</v>
      </c>
      <c r="AN40" s="31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73"/>
      <c r="BR40" s="31">
        <f t="shared" si="58"/>
        <v>0</v>
      </c>
      <c r="BS40" s="32">
        <f t="shared" si="58"/>
        <v>0</v>
      </c>
      <c r="BT40" s="32"/>
      <c r="BU40" s="76">
        <f t="shared" si="3"/>
        <v>0</v>
      </c>
      <c r="BV40" s="31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73"/>
      <c r="CZ40" s="31">
        <f t="shared" si="59"/>
        <v>0</v>
      </c>
      <c r="DA40" s="32">
        <f t="shared" si="59"/>
        <v>0</v>
      </c>
      <c r="DB40" s="32"/>
      <c r="DC40" s="76">
        <f t="shared" si="5"/>
        <v>0</v>
      </c>
      <c r="DG40">
        <f t="shared" si="6"/>
        <v>0</v>
      </c>
      <c r="DH40">
        <f t="shared" si="7"/>
        <v>0</v>
      </c>
      <c r="DI40">
        <f t="shared" si="8"/>
        <v>0</v>
      </c>
      <c r="DJ40">
        <f t="shared" si="9"/>
        <v>0</v>
      </c>
      <c r="DK40">
        <f t="shared" si="10"/>
        <v>0</v>
      </c>
      <c r="DL40">
        <f t="shared" si="11"/>
        <v>0</v>
      </c>
      <c r="DM40">
        <f t="shared" si="12"/>
        <v>0</v>
      </c>
      <c r="DN40">
        <f t="shared" si="13"/>
        <v>0</v>
      </c>
      <c r="DO40">
        <f t="shared" si="14"/>
        <v>0</v>
      </c>
      <c r="DP40">
        <f t="shared" si="15"/>
        <v>0</v>
      </c>
      <c r="DQ40" s="114">
        <f t="shared" si="16"/>
        <v>0</v>
      </c>
      <c r="DR40">
        <f t="shared" si="17"/>
        <v>0</v>
      </c>
      <c r="DS40">
        <f t="shared" si="18"/>
        <v>0</v>
      </c>
      <c r="DT40">
        <f t="shared" si="19"/>
        <v>0</v>
      </c>
      <c r="DU40">
        <f t="shared" si="20"/>
        <v>0</v>
      </c>
      <c r="DV40">
        <f t="shared" si="21"/>
        <v>0</v>
      </c>
      <c r="DW40">
        <f t="shared" si="22"/>
        <v>0</v>
      </c>
      <c r="DX40">
        <f t="shared" si="23"/>
        <v>0</v>
      </c>
      <c r="DY40">
        <f t="shared" si="24"/>
        <v>0</v>
      </c>
      <c r="DZ40">
        <f t="shared" si="25"/>
        <v>0</v>
      </c>
      <c r="EA40">
        <f t="shared" si="26"/>
        <v>0</v>
      </c>
      <c r="EB40" s="115">
        <f t="shared" si="27"/>
        <v>0</v>
      </c>
      <c r="EC40">
        <f t="shared" si="28"/>
        <v>0</v>
      </c>
      <c r="ED40">
        <f t="shared" si="29"/>
        <v>0</v>
      </c>
      <c r="EE40">
        <f t="shared" si="30"/>
        <v>0</v>
      </c>
      <c r="EF40">
        <f t="shared" si="31"/>
        <v>0</v>
      </c>
      <c r="EG40">
        <f t="shared" si="32"/>
        <v>0</v>
      </c>
      <c r="EH40">
        <f t="shared" si="33"/>
        <v>0</v>
      </c>
      <c r="EI40">
        <f t="shared" si="34"/>
        <v>0</v>
      </c>
      <c r="EJ40">
        <f t="shared" si="35"/>
        <v>0</v>
      </c>
      <c r="EK40">
        <f t="shared" si="36"/>
        <v>0</v>
      </c>
      <c r="EL40">
        <f t="shared" si="37"/>
        <v>0</v>
      </c>
      <c r="EM40" s="116">
        <f t="shared" si="38"/>
        <v>0</v>
      </c>
    </row>
    <row r="41" ht="15.75" spans="2:143">
      <c r="B41" s="51"/>
      <c r="C41" s="36">
        <v>33</v>
      </c>
      <c r="D41" s="37" t="s">
        <v>76</v>
      </c>
      <c r="E41" s="38">
        <v>3342</v>
      </c>
      <c r="F41" s="31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73"/>
      <c r="AJ41" s="31">
        <f t="shared" si="57"/>
        <v>0</v>
      </c>
      <c r="AK41" s="32">
        <f t="shared" si="57"/>
        <v>0</v>
      </c>
      <c r="AL41" s="32"/>
      <c r="AM41" s="76">
        <f t="shared" si="1"/>
        <v>0</v>
      </c>
      <c r="AN41" s="31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73"/>
      <c r="BR41" s="31">
        <f t="shared" si="58"/>
        <v>0</v>
      </c>
      <c r="BS41" s="32">
        <f t="shared" si="58"/>
        <v>0</v>
      </c>
      <c r="BT41" s="32"/>
      <c r="BU41" s="76">
        <f t="shared" si="3"/>
        <v>0</v>
      </c>
      <c r="BV41" s="31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73"/>
      <c r="CZ41" s="31">
        <f t="shared" si="59"/>
        <v>0</v>
      </c>
      <c r="DA41" s="32">
        <f t="shared" si="59"/>
        <v>0</v>
      </c>
      <c r="DB41" s="32"/>
      <c r="DC41" s="76">
        <f t="shared" si="5"/>
        <v>0</v>
      </c>
      <c r="DG41">
        <f t="shared" si="6"/>
        <v>0</v>
      </c>
      <c r="DH41">
        <f t="shared" si="7"/>
        <v>0</v>
      </c>
      <c r="DI41">
        <f t="shared" si="8"/>
        <v>0</v>
      </c>
      <c r="DJ41">
        <f t="shared" si="9"/>
        <v>0</v>
      </c>
      <c r="DK41">
        <f t="shared" si="10"/>
        <v>0</v>
      </c>
      <c r="DL41">
        <f t="shared" si="11"/>
        <v>0</v>
      </c>
      <c r="DM41">
        <f t="shared" si="12"/>
        <v>0</v>
      </c>
      <c r="DN41">
        <f t="shared" si="13"/>
        <v>0</v>
      </c>
      <c r="DO41">
        <f t="shared" si="14"/>
        <v>0</v>
      </c>
      <c r="DP41">
        <f t="shared" si="15"/>
        <v>0</v>
      </c>
      <c r="DQ41" s="114">
        <f t="shared" si="16"/>
        <v>0</v>
      </c>
      <c r="DR41">
        <f t="shared" si="17"/>
        <v>0</v>
      </c>
      <c r="DS41">
        <f t="shared" si="18"/>
        <v>0</v>
      </c>
      <c r="DT41">
        <f t="shared" si="19"/>
        <v>0</v>
      </c>
      <c r="DU41">
        <f t="shared" si="20"/>
        <v>0</v>
      </c>
      <c r="DV41">
        <f t="shared" si="21"/>
        <v>0</v>
      </c>
      <c r="DW41">
        <f t="shared" si="22"/>
        <v>0</v>
      </c>
      <c r="DX41">
        <f t="shared" si="23"/>
        <v>0</v>
      </c>
      <c r="DY41">
        <f t="shared" si="24"/>
        <v>0</v>
      </c>
      <c r="DZ41">
        <f t="shared" si="25"/>
        <v>0</v>
      </c>
      <c r="EA41">
        <f t="shared" si="26"/>
        <v>0</v>
      </c>
      <c r="EB41" s="115">
        <f t="shared" si="27"/>
        <v>0</v>
      </c>
      <c r="EC41">
        <f t="shared" si="28"/>
        <v>0</v>
      </c>
      <c r="ED41">
        <f t="shared" si="29"/>
        <v>0</v>
      </c>
      <c r="EE41">
        <f t="shared" si="30"/>
        <v>0</v>
      </c>
      <c r="EF41">
        <f t="shared" si="31"/>
        <v>0</v>
      </c>
      <c r="EG41">
        <f t="shared" si="32"/>
        <v>0</v>
      </c>
      <c r="EH41">
        <f t="shared" si="33"/>
        <v>0</v>
      </c>
      <c r="EI41">
        <f t="shared" si="34"/>
        <v>0</v>
      </c>
      <c r="EJ41">
        <f t="shared" si="35"/>
        <v>0</v>
      </c>
      <c r="EK41">
        <f t="shared" si="36"/>
        <v>0</v>
      </c>
      <c r="EL41">
        <f t="shared" si="37"/>
        <v>0</v>
      </c>
      <c r="EM41" s="116">
        <f t="shared" si="38"/>
        <v>0</v>
      </c>
    </row>
    <row r="42" ht="16.5" spans="2:143">
      <c r="B42" s="52"/>
      <c r="C42" s="40">
        <v>34</v>
      </c>
      <c r="D42" s="41" t="s">
        <v>77</v>
      </c>
      <c r="E42" s="42">
        <v>5716</v>
      </c>
      <c r="F42" s="43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77"/>
      <c r="AJ42" s="43">
        <f t="shared" si="57"/>
        <v>0</v>
      </c>
      <c r="AK42" s="44">
        <f t="shared" si="57"/>
        <v>0</v>
      </c>
      <c r="AL42" s="44"/>
      <c r="AM42" s="78">
        <f t="shared" si="1"/>
        <v>0</v>
      </c>
      <c r="AN42" s="43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77"/>
      <c r="BR42" s="43">
        <f t="shared" si="58"/>
        <v>0</v>
      </c>
      <c r="BS42" s="44">
        <f t="shared" si="58"/>
        <v>0</v>
      </c>
      <c r="BT42" s="44"/>
      <c r="BU42" s="78">
        <f t="shared" si="3"/>
        <v>0</v>
      </c>
      <c r="BV42" s="43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77"/>
      <c r="CZ42" s="43">
        <f t="shared" si="59"/>
        <v>0</v>
      </c>
      <c r="DA42" s="44">
        <f t="shared" si="59"/>
        <v>0</v>
      </c>
      <c r="DB42" s="44"/>
      <c r="DC42" s="78">
        <f t="shared" si="5"/>
        <v>0</v>
      </c>
      <c r="DG42">
        <f t="shared" si="6"/>
        <v>0</v>
      </c>
      <c r="DH42">
        <f t="shared" si="7"/>
        <v>0</v>
      </c>
      <c r="DI42">
        <f t="shared" si="8"/>
        <v>0</v>
      </c>
      <c r="DJ42">
        <f t="shared" si="9"/>
        <v>0</v>
      </c>
      <c r="DK42">
        <f t="shared" si="10"/>
        <v>0</v>
      </c>
      <c r="DL42">
        <f t="shared" si="11"/>
        <v>0</v>
      </c>
      <c r="DM42">
        <f t="shared" si="12"/>
        <v>0</v>
      </c>
      <c r="DN42">
        <f t="shared" si="13"/>
        <v>0</v>
      </c>
      <c r="DO42">
        <f t="shared" si="14"/>
        <v>0</v>
      </c>
      <c r="DP42">
        <f t="shared" si="15"/>
        <v>0</v>
      </c>
      <c r="DQ42" s="114">
        <f t="shared" si="16"/>
        <v>0</v>
      </c>
      <c r="DR42">
        <f t="shared" si="17"/>
        <v>0</v>
      </c>
      <c r="DS42">
        <f t="shared" si="18"/>
        <v>0</v>
      </c>
      <c r="DT42">
        <f t="shared" si="19"/>
        <v>0</v>
      </c>
      <c r="DU42">
        <f t="shared" si="20"/>
        <v>0</v>
      </c>
      <c r="DV42">
        <f t="shared" si="21"/>
        <v>0</v>
      </c>
      <c r="DW42">
        <f t="shared" si="22"/>
        <v>0</v>
      </c>
      <c r="DX42">
        <f t="shared" si="23"/>
        <v>0</v>
      </c>
      <c r="DY42">
        <f t="shared" si="24"/>
        <v>0</v>
      </c>
      <c r="DZ42">
        <f t="shared" si="25"/>
        <v>0</v>
      </c>
      <c r="EA42">
        <f t="shared" si="26"/>
        <v>0</v>
      </c>
      <c r="EB42" s="115">
        <f t="shared" si="27"/>
        <v>0</v>
      </c>
      <c r="EC42">
        <f t="shared" si="28"/>
        <v>0</v>
      </c>
      <c r="ED42">
        <f t="shared" si="29"/>
        <v>0</v>
      </c>
      <c r="EE42">
        <f t="shared" si="30"/>
        <v>0</v>
      </c>
      <c r="EF42">
        <f t="shared" si="31"/>
        <v>0</v>
      </c>
      <c r="EG42">
        <f t="shared" si="32"/>
        <v>0</v>
      </c>
      <c r="EH42">
        <f t="shared" si="33"/>
        <v>0</v>
      </c>
      <c r="EI42">
        <f t="shared" si="34"/>
        <v>0</v>
      </c>
      <c r="EJ42">
        <f t="shared" si="35"/>
        <v>0</v>
      </c>
      <c r="EK42">
        <f t="shared" si="36"/>
        <v>0</v>
      </c>
      <c r="EL42">
        <f t="shared" si="37"/>
        <v>0</v>
      </c>
      <c r="EM42" s="116">
        <f t="shared" si="38"/>
        <v>0</v>
      </c>
    </row>
    <row r="43" ht="16.5" spans="2:143">
      <c r="B43" s="45"/>
      <c r="C43" s="46"/>
      <c r="D43" s="47" t="s">
        <v>43</v>
      </c>
      <c r="E43" s="48">
        <f>SUM(E36:E42)</f>
        <v>29955</v>
      </c>
      <c r="F43" s="49">
        <f>SUM(F36:F42)</f>
        <v>0</v>
      </c>
      <c r="G43" s="50">
        <f t="shared" ref="G43:AL43" si="60">SUM(G36:G42)</f>
        <v>0</v>
      </c>
      <c r="H43" s="50">
        <f t="shared" si="60"/>
        <v>0</v>
      </c>
      <c r="I43" s="50">
        <f t="shared" si="60"/>
        <v>0</v>
      </c>
      <c r="J43" s="50">
        <f t="shared" si="60"/>
        <v>0</v>
      </c>
      <c r="K43" s="50">
        <f t="shared" si="60"/>
        <v>0</v>
      </c>
      <c r="L43" s="50">
        <f t="shared" si="60"/>
        <v>0</v>
      </c>
      <c r="M43" s="50">
        <f t="shared" si="60"/>
        <v>0</v>
      </c>
      <c r="N43" s="50">
        <f t="shared" si="60"/>
        <v>0</v>
      </c>
      <c r="O43" s="50">
        <f t="shared" si="60"/>
        <v>0</v>
      </c>
      <c r="P43" s="50">
        <f t="shared" si="60"/>
        <v>0</v>
      </c>
      <c r="Q43" s="50">
        <f t="shared" si="60"/>
        <v>0</v>
      </c>
      <c r="R43" s="50">
        <f t="shared" si="60"/>
        <v>0</v>
      </c>
      <c r="S43" s="50">
        <f t="shared" si="60"/>
        <v>0</v>
      </c>
      <c r="T43" s="50">
        <f t="shared" si="60"/>
        <v>0</v>
      </c>
      <c r="U43" s="50">
        <f t="shared" si="60"/>
        <v>0</v>
      </c>
      <c r="V43" s="50">
        <f t="shared" si="60"/>
        <v>0</v>
      </c>
      <c r="W43" s="50">
        <f t="shared" si="60"/>
        <v>0</v>
      </c>
      <c r="X43" s="50">
        <f t="shared" si="60"/>
        <v>0</v>
      </c>
      <c r="Y43" s="50">
        <f t="shared" si="60"/>
        <v>0</v>
      </c>
      <c r="Z43" s="50">
        <f t="shared" si="60"/>
        <v>0</v>
      </c>
      <c r="AA43" s="50">
        <f t="shared" si="60"/>
        <v>0</v>
      </c>
      <c r="AB43" s="50">
        <f t="shared" si="60"/>
        <v>0</v>
      </c>
      <c r="AC43" s="50">
        <f t="shared" si="60"/>
        <v>0</v>
      </c>
      <c r="AD43" s="50">
        <f t="shared" si="60"/>
        <v>0</v>
      </c>
      <c r="AE43" s="50">
        <f t="shared" si="60"/>
        <v>0</v>
      </c>
      <c r="AF43" s="50">
        <f t="shared" si="60"/>
        <v>0</v>
      </c>
      <c r="AG43" s="50">
        <f t="shared" si="60"/>
        <v>0</v>
      </c>
      <c r="AH43" s="50">
        <f t="shared" si="60"/>
        <v>0</v>
      </c>
      <c r="AI43" s="79">
        <f t="shared" si="60"/>
        <v>0</v>
      </c>
      <c r="AJ43" s="49">
        <f t="shared" si="60"/>
        <v>0</v>
      </c>
      <c r="AK43" s="50">
        <f t="shared" si="60"/>
        <v>0</v>
      </c>
      <c r="AL43" s="50">
        <f t="shared" si="60"/>
        <v>0</v>
      </c>
      <c r="AM43" s="80">
        <f t="shared" si="1"/>
        <v>0</v>
      </c>
      <c r="AN43" s="49">
        <f>SUM(AN36:AN42)</f>
        <v>0</v>
      </c>
      <c r="AO43" s="50">
        <f t="shared" ref="AO43:BT43" si="61">SUM(AO36:AO42)</f>
        <v>0</v>
      </c>
      <c r="AP43" s="50">
        <f t="shared" si="61"/>
        <v>0</v>
      </c>
      <c r="AQ43" s="50">
        <f t="shared" si="61"/>
        <v>0</v>
      </c>
      <c r="AR43" s="50">
        <f t="shared" si="61"/>
        <v>0</v>
      </c>
      <c r="AS43" s="50">
        <f t="shared" si="61"/>
        <v>0</v>
      </c>
      <c r="AT43" s="50">
        <f t="shared" si="61"/>
        <v>0</v>
      </c>
      <c r="AU43" s="50">
        <f t="shared" si="61"/>
        <v>0</v>
      </c>
      <c r="AV43" s="50">
        <f t="shared" si="61"/>
        <v>0</v>
      </c>
      <c r="AW43" s="50">
        <f t="shared" si="61"/>
        <v>0</v>
      </c>
      <c r="AX43" s="50">
        <f t="shared" si="61"/>
        <v>0</v>
      </c>
      <c r="AY43" s="50">
        <f t="shared" si="61"/>
        <v>0</v>
      </c>
      <c r="AZ43" s="50">
        <f t="shared" si="61"/>
        <v>0</v>
      </c>
      <c r="BA43" s="50">
        <f t="shared" si="61"/>
        <v>0</v>
      </c>
      <c r="BB43" s="50">
        <f t="shared" si="61"/>
        <v>0</v>
      </c>
      <c r="BC43" s="50">
        <f t="shared" si="61"/>
        <v>0</v>
      </c>
      <c r="BD43" s="50">
        <f t="shared" si="61"/>
        <v>0</v>
      </c>
      <c r="BE43" s="50">
        <f t="shared" si="61"/>
        <v>0</v>
      </c>
      <c r="BF43" s="50">
        <f t="shared" si="61"/>
        <v>0</v>
      </c>
      <c r="BG43" s="50">
        <f t="shared" si="61"/>
        <v>0</v>
      </c>
      <c r="BH43" s="50">
        <f t="shared" si="61"/>
        <v>0</v>
      </c>
      <c r="BI43" s="50">
        <f t="shared" si="61"/>
        <v>0</v>
      </c>
      <c r="BJ43" s="50">
        <f t="shared" si="61"/>
        <v>0</v>
      </c>
      <c r="BK43" s="50">
        <f t="shared" si="61"/>
        <v>0</v>
      </c>
      <c r="BL43" s="50">
        <f t="shared" si="61"/>
        <v>0</v>
      </c>
      <c r="BM43" s="50">
        <f t="shared" si="61"/>
        <v>0</v>
      </c>
      <c r="BN43" s="50">
        <f t="shared" si="61"/>
        <v>0</v>
      </c>
      <c r="BO43" s="50">
        <f t="shared" si="61"/>
        <v>0</v>
      </c>
      <c r="BP43" s="50">
        <f t="shared" si="61"/>
        <v>0</v>
      </c>
      <c r="BQ43" s="79">
        <f t="shared" si="61"/>
        <v>0</v>
      </c>
      <c r="BR43" s="49">
        <f t="shared" si="61"/>
        <v>0</v>
      </c>
      <c r="BS43" s="50">
        <f t="shared" si="61"/>
        <v>0</v>
      </c>
      <c r="BT43" s="50">
        <f t="shared" si="61"/>
        <v>0</v>
      </c>
      <c r="BU43" s="80">
        <f t="shared" si="3"/>
        <v>0</v>
      </c>
      <c r="BV43" s="49">
        <f>SUM(BV36:BV42)</f>
        <v>0</v>
      </c>
      <c r="BW43" s="50">
        <f t="shared" ref="BW43:EH43" si="62">SUM(BW36:BW42)</f>
        <v>0</v>
      </c>
      <c r="BX43" s="50">
        <f t="shared" si="62"/>
        <v>0</v>
      </c>
      <c r="BY43" s="50">
        <f t="shared" si="62"/>
        <v>0</v>
      </c>
      <c r="BZ43" s="50">
        <f t="shared" si="62"/>
        <v>0</v>
      </c>
      <c r="CA43" s="50">
        <f t="shared" si="62"/>
        <v>0</v>
      </c>
      <c r="CB43" s="50">
        <f t="shared" si="62"/>
        <v>0</v>
      </c>
      <c r="CC43" s="50">
        <f t="shared" si="62"/>
        <v>0</v>
      </c>
      <c r="CD43" s="50">
        <f t="shared" si="62"/>
        <v>0</v>
      </c>
      <c r="CE43" s="50">
        <f t="shared" si="62"/>
        <v>0</v>
      </c>
      <c r="CF43" s="50">
        <f t="shared" si="62"/>
        <v>0</v>
      </c>
      <c r="CG43" s="50">
        <f t="shared" si="62"/>
        <v>0</v>
      </c>
      <c r="CH43" s="50">
        <f t="shared" si="62"/>
        <v>0</v>
      </c>
      <c r="CI43" s="50">
        <f t="shared" si="62"/>
        <v>0</v>
      </c>
      <c r="CJ43" s="50">
        <f t="shared" si="62"/>
        <v>0</v>
      </c>
      <c r="CK43" s="50">
        <f t="shared" si="62"/>
        <v>0</v>
      </c>
      <c r="CL43" s="50">
        <f t="shared" si="62"/>
        <v>0</v>
      </c>
      <c r="CM43" s="50">
        <f t="shared" si="62"/>
        <v>0</v>
      </c>
      <c r="CN43" s="50">
        <f t="shared" si="62"/>
        <v>0</v>
      </c>
      <c r="CO43" s="50">
        <f t="shared" si="62"/>
        <v>0</v>
      </c>
      <c r="CP43" s="50">
        <f t="shared" si="62"/>
        <v>0</v>
      </c>
      <c r="CQ43" s="50">
        <f t="shared" si="62"/>
        <v>0</v>
      </c>
      <c r="CR43" s="50">
        <f t="shared" si="62"/>
        <v>0</v>
      </c>
      <c r="CS43" s="50">
        <f t="shared" si="62"/>
        <v>0</v>
      </c>
      <c r="CT43" s="50">
        <f t="shared" si="62"/>
        <v>0</v>
      </c>
      <c r="CU43" s="50">
        <f t="shared" si="62"/>
        <v>0</v>
      </c>
      <c r="CV43" s="50">
        <f t="shared" si="62"/>
        <v>0</v>
      </c>
      <c r="CW43" s="50">
        <f t="shared" si="62"/>
        <v>0</v>
      </c>
      <c r="CX43" s="50">
        <f t="shared" si="62"/>
        <v>0</v>
      </c>
      <c r="CY43" s="79">
        <f t="shared" si="62"/>
        <v>0</v>
      </c>
      <c r="CZ43" s="49">
        <f t="shared" si="62"/>
        <v>0</v>
      </c>
      <c r="DA43" s="50">
        <f t="shared" si="62"/>
        <v>0</v>
      </c>
      <c r="DB43" s="50">
        <f t="shared" si="62"/>
        <v>0</v>
      </c>
      <c r="DC43" s="80">
        <f t="shared" si="5"/>
        <v>0</v>
      </c>
      <c r="DG43">
        <f t="shared" si="62"/>
        <v>0</v>
      </c>
      <c r="DH43">
        <f t="shared" si="62"/>
        <v>0</v>
      </c>
      <c r="DI43">
        <f t="shared" si="62"/>
        <v>0</v>
      </c>
      <c r="DJ43">
        <f t="shared" si="62"/>
        <v>0</v>
      </c>
      <c r="DK43">
        <f t="shared" si="62"/>
        <v>0</v>
      </c>
      <c r="DL43">
        <f t="shared" si="62"/>
        <v>0</v>
      </c>
      <c r="DM43">
        <f t="shared" si="62"/>
        <v>0</v>
      </c>
      <c r="DN43">
        <f t="shared" si="62"/>
        <v>0</v>
      </c>
      <c r="DO43">
        <f t="shared" si="62"/>
        <v>0</v>
      </c>
      <c r="DP43">
        <f t="shared" si="62"/>
        <v>0</v>
      </c>
      <c r="DQ43" s="114">
        <f t="shared" si="62"/>
        <v>0</v>
      </c>
      <c r="DR43">
        <f t="shared" si="62"/>
        <v>0</v>
      </c>
      <c r="DS43">
        <f t="shared" si="62"/>
        <v>0</v>
      </c>
      <c r="DT43">
        <f t="shared" si="62"/>
        <v>0</v>
      </c>
      <c r="DU43">
        <f t="shared" si="62"/>
        <v>0</v>
      </c>
      <c r="DV43">
        <f t="shared" si="62"/>
        <v>0</v>
      </c>
      <c r="DW43">
        <f t="shared" si="62"/>
        <v>0</v>
      </c>
      <c r="DX43">
        <f t="shared" si="62"/>
        <v>0</v>
      </c>
      <c r="DY43">
        <f t="shared" si="62"/>
        <v>0</v>
      </c>
      <c r="DZ43">
        <f t="shared" si="62"/>
        <v>0</v>
      </c>
      <c r="EA43">
        <f t="shared" si="62"/>
        <v>0</v>
      </c>
      <c r="EB43" s="115">
        <f t="shared" si="62"/>
        <v>0</v>
      </c>
      <c r="EC43">
        <f t="shared" si="62"/>
        <v>0</v>
      </c>
      <c r="ED43">
        <f t="shared" si="62"/>
        <v>0</v>
      </c>
      <c r="EE43">
        <f t="shared" si="62"/>
        <v>0</v>
      </c>
      <c r="EF43">
        <f t="shared" si="62"/>
        <v>0</v>
      </c>
      <c r="EG43">
        <f t="shared" si="62"/>
        <v>0</v>
      </c>
      <c r="EH43">
        <f t="shared" si="62"/>
        <v>0</v>
      </c>
      <c r="EI43">
        <f t="shared" ref="EI43:EM43" si="63">SUM(EI36:EI42)</f>
        <v>0</v>
      </c>
      <c r="EJ43">
        <f t="shared" si="63"/>
        <v>0</v>
      </c>
      <c r="EK43">
        <f t="shared" si="63"/>
        <v>0</v>
      </c>
      <c r="EL43">
        <f t="shared" si="63"/>
        <v>0</v>
      </c>
      <c r="EM43" s="116">
        <f t="shared" si="63"/>
        <v>0</v>
      </c>
    </row>
    <row r="44" ht="16.5" spans="2:143">
      <c r="B44" s="53" t="s">
        <v>78</v>
      </c>
      <c r="C44" s="54"/>
      <c r="D44" s="54"/>
      <c r="E44" s="55">
        <f>E43+E35+E26+E16</f>
        <v>129608.14</v>
      </c>
      <c r="F44" s="49">
        <f>F16+F26+F35+F43</f>
        <v>38.5</v>
      </c>
      <c r="G44" s="50">
        <f t="shared" ref="G44:AL44" si="64">G16+G26+G35+G43</f>
        <v>38.5</v>
      </c>
      <c r="H44" s="50">
        <f t="shared" si="64"/>
        <v>0</v>
      </c>
      <c r="I44" s="50">
        <f t="shared" si="64"/>
        <v>40.46</v>
      </c>
      <c r="J44" s="50">
        <f t="shared" si="64"/>
        <v>40.46</v>
      </c>
      <c r="K44" s="50">
        <f t="shared" si="64"/>
        <v>0</v>
      </c>
      <c r="L44" s="50">
        <f t="shared" si="64"/>
        <v>26.86</v>
      </c>
      <c r="M44" s="50">
        <f t="shared" si="64"/>
        <v>26.86</v>
      </c>
      <c r="N44" s="50">
        <f t="shared" si="64"/>
        <v>0</v>
      </c>
      <c r="O44" s="50">
        <f t="shared" si="64"/>
        <v>40</v>
      </c>
      <c r="P44" s="50">
        <f t="shared" si="64"/>
        <v>40</v>
      </c>
      <c r="Q44" s="50">
        <f t="shared" si="64"/>
        <v>0</v>
      </c>
      <c r="R44" s="50">
        <f t="shared" si="64"/>
        <v>0</v>
      </c>
      <c r="S44" s="50">
        <f t="shared" si="64"/>
        <v>0</v>
      </c>
      <c r="T44" s="50">
        <f t="shared" si="64"/>
        <v>0</v>
      </c>
      <c r="U44" s="50">
        <f t="shared" si="64"/>
        <v>0</v>
      </c>
      <c r="V44" s="50">
        <f t="shared" si="64"/>
        <v>0</v>
      </c>
      <c r="W44" s="50">
        <f t="shared" si="64"/>
        <v>0</v>
      </c>
      <c r="X44" s="50">
        <f t="shared" si="64"/>
        <v>0</v>
      </c>
      <c r="Y44" s="50">
        <f t="shared" si="64"/>
        <v>0</v>
      </c>
      <c r="Z44" s="50">
        <f t="shared" si="64"/>
        <v>0</v>
      </c>
      <c r="AA44" s="50">
        <f t="shared" si="64"/>
        <v>0</v>
      </c>
      <c r="AB44" s="50">
        <f t="shared" si="64"/>
        <v>0</v>
      </c>
      <c r="AC44" s="50">
        <f t="shared" si="64"/>
        <v>0</v>
      </c>
      <c r="AD44" s="50">
        <f t="shared" si="64"/>
        <v>0</v>
      </c>
      <c r="AE44" s="50">
        <f t="shared" si="64"/>
        <v>0</v>
      </c>
      <c r="AF44" s="50">
        <f t="shared" si="64"/>
        <v>0</v>
      </c>
      <c r="AG44" s="50">
        <f t="shared" si="64"/>
        <v>0</v>
      </c>
      <c r="AH44" s="50">
        <f t="shared" si="64"/>
        <v>0</v>
      </c>
      <c r="AI44" s="79">
        <f t="shared" si="64"/>
        <v>0</v>
      </c>
      <c r="AJ44" s="49">
        <f t="shared" si="64"/>
        <v>145.82</v>
      </c>
      <c r="AK44" s="50">
        <f t="shared" si="64"/>
        <v>145.82</v>
      </c>
      <c r="AL44" s="50">
        <f t="shared" si="64"/>
        <v>12.442</v>
      </c>
      <c r="AM44" s="80">
        <f t="shared" si="1"/>
        <v>0</v>
      </c>
      <c r="AN44" s="49">
        <f>AN16+AN26+AN35+AN43</f>
        <v>18.18</v>
      </c>
      <c r="AO44" s="50">
        <f t="shared" ref="AO44:BT44" si="65">AO16+AO26+AO35+AO43</f>
        <v>18.18</v>
      </c>
      <c r="AP44" s="50">
        <f t="shared" si="65"/>
        <v>0</v>
      </c>
      <c r="AQ44" s="50">
        <f t="shared" si="65"/>
        <v>8</v>
      </c>
      <c r="AR44" s="50">
        <f t="shared" si="65"/>
        <v>8</v>
      </c>
      <c r="AS44" s="50">
        <f t="shared" si="65"/>
        <v>0</v>
      </c>
      <c r="AT44" s="50">
        <f t="shared" si="65"/>
        <v>0</v>
      </c>
      <c r="AU44" s="50">
        <f t="shared" si="65"/>
        <v>0</v>
      </c>
      <c r="AV44" s="50">
        <f t="shared" si="65"/>
        <v>0</v>
      </c>
      <c r="AW44" s="50">
        <f t="shared" si="65"/>
        <v>0</v>
      </c>
      <c r="AX44" s="50">
        <f t="shared" si="65"/>
        <v>0</v>
      </c>
      <c r="AY44" s="50">
        <f t="shared" si="65"/>
        <v>0</v>
      </c>
      <c r="AZ44" s="50">
        <f t="shared" si="65"/>
        <v>0</v>
      </c>
      <c r="BA44" s="50">
        <f t="shared" si="65"/>
        <v>0</v>
      </c>
      <c r="BB44" s="50">
        <f t="shared" si="65"/>
        <v>0</v>
      </c>
      <c r="BC44" s="50">
        <f t="shared" si="65"/>
        <v>0</v>
      </c>
      <c r="BD44" s="50">
        <f t="shared" si="65"/>
        <v>0</v>
      </c>
      <c r="BE44" s="50">
        <f t="shared" si="65"/>
        <v>0</v>
      </c>
      <c r="BF44" s="50">
        <f t="shared" si="65"/>
        <v>0</v>
      </c>
      <c r="BG44" s="50">
        <f t="shared" si="65"/>
        <v>0</v>
      </c>
      <c r="BH44" s="50">
        <f t="shared" si="65"/>
        <v>0</v>
      </c>
      <c r="BI44" s="50">
        <f t="shared" si="65"/>
        <v>0</v>
      </c>
      <c r="BJ44" s="50">
        <f t="shared" si="65"/>
        <v>0</v>
      </c>
      <c r="BK44" s="50">
        <f t="shared" si="65"/>
        <v>0</v>
      </c>
      <c r="BL44" s="50">
        <f t="shared" si="65"/>
        <v>0</v>
      </c>
      <c r="BM44" s="50">
        <f t="shared" si="65"/>
        <v>0</v>
      </c>
      <c r="BN44" s="50">
        <f t="shared" si="65"/>
        <v>0</v>
      </c>
      <c r="BO44" s="50">
        <f t="shared" si="65"/>
        <v>0</v>
      </c>
      <c r="BP44" s="50">
        <f t="shared" si="65"/>
        <v>0</v>
      </c>
      <c r="BQ44" s="79">
        <f t="shared" si="65"/>
        <v>0</v>
      </c>
      <c r="BR44" s="49">
        <f t="shared" si="65"/>
        <v>26.18</v>
      </c>
      <c r="BS44" s="50">
        <f t="shared" si="65"/>
        <v>26.18</v>
      </c>
      <c r="BT44" s="50">
        <f t="shared" si="65"/>
        <v>3.71</v>
      </c>
      <c r="BU44" s="80">
        <f t="shared" si="3"/>
        <v>0</v>
      </c>
      <c r="BV44" s="49">
        <f>BV16+BV26+BV35+BV43</f>
        <v>0</v>
      </c>
      <c r="BW44" s="50">
        <f t="shared" ref="BW44:EH44" si="66">BW16+BW26+BW35+BW43</f>
        <v>0</v>
      </c>
      <c r="BX44" s="50">
        <f t="shared" si="66"/>
        <v>0</v>
      </c>
      <c r="BY44" s="50">
        <f t="shared" si="66"/>
        <v>0</v>
      </c>
      <c r="BZ44" s="50">
        <f t="shared" si="66"/>
        <v>0</v>
      </c>
      <c r="CA44" s="50">
        <f t="shared" si="66"/>
        <v>0</v>
      </c>
      <c r="CB44" s="50">
        <f t="shared" si="66"/>
        <v>0</v>
      </c>
      <c r="CC44" s="50">
        <f t="shared" si="66"/>
        <v>0</v>
      </c>
      <c r="CD44" s="50">
        <f t="shared" si="66"/>
        <v>0</v>
      </c>
      <c r="CE44" s="50">
        <f t="shared" si="66"/>
        <v>0</v>
      </c>
      <c r="CF44" s="50">
        <f t="shared" si="66"/>
        <v>0</v>
      </c>
      <c r="CG44" s="50">
        <f t="shared" si="66"/>
        <v>0</v>
      </c>
      <c r="CH44" s="50">
        <f t="shared" si="66"/>
        <v>0</v>
      </c>
      <c r="CI44" s="50">
        <f t="shared" si="66"/>
        <v>0</v>
      </c>
      <c r="CJ44" s="50">
        <f t="shared" si="66"/>
        <v>0</v>
      </c>
      <c r="CK44" s="50">
        <f t="shared" si="66"/>
        <v>0</v>
      </c>
      <c r="CL44" s="50">
        <f t="shared" si="66"/>
        <v>0</v>
      </c>
      <c r="CM44" s="50">
        <f t="shared" si="66"/>
        <v>0</v>
      </c>
      <c r="CN44" s="50">
        <f t="shared" si="66"/>
        <v>0</v>
      </c>
      <c r="CO44" s="50">
        <f t="shared" si="66"/>
        <v>0</v>
      </c>
      <c r="CP44" s="50">
        <f t="shared" si="66"/>
        <v>0</v>
      </c>
      <c r="CQ44" s="50">
        <f t="shared" si="66"/>
        <v>0</v>
      </c>
      <c r="CR44" s="50">
        <f t="shared" si="66"/>
        <v>0</v>
      </c>
      <c r="CS44" s="50">
        <f t="shared" si="66"/>
        <v>0</v>
      </c>
      <c r="CT44" s="50">
        <f t="shared" si="66"/>
        <v>0</v>
      </c>
      <c r="CU44" s="50">
        <f t="shared" si="66"/>
        <v>0</v>
      </c>
      <c r="CV44" s="50">
        <f t="shared" si="66"/>
        <v>0</v>
      </c>
      <c r="CW44" s="50">
        <f t="shared" si="66"/>
        <v>0</v>
      </c>
      <c r="CX44" s="50">
        <f t="shared" si="66"/>
        <v>0</v>
      </c>
      <c r="CY44" s="79">
        <f t="shared" si="66"/>
        <v>0</v>
      </c>
      <c r="CZ44" s="49">
        <f t="shared" si="66"/>
        <v>0</v>
      </c>
      <c r="DA44" s="50">
        <f t="shared" si="66"/>
        <v>0</v>
      </c>
      <c r="DB44" s="50">
        <f t="shared" si="66"/>
        <v>0</v>
      </c>
      <c r="DC44" s="80">
        <f t="shared" si="5"/>
        <v>0</v>
      </c>
      <c r="DG44">
        <f t="shared" si="66"/>
        <v>0</v>
      </c>
      <c r="DH44">
        <f t="shared" si="66"/>
        <v>0</v>
      </c>
      <c r="DI44">
        <f t="shared" si="66"/>
        <v>0</v>
      </c>
      <c r="DJ44">
        <f t="shared" si="66"/>
        <v>0</v>
      </c>
      <c r="DK44">
        <f t="shared" si="66"/>
        <v>0</v>
      </c>
      <c r="DL44">
        <f t="shared" si="66"/>
        <v>0</v>
      </c>
      <c r="DM44">
        <f t="shared" si="66"/>
        <v>0</v>
      </c>
      <c r="DN44">
        <f t="shared" si="66"/>
        <v>0</v>
      </c>
      <c r="DO44">
        <f t="shared" si="66"/>
        <v>0</v>
      </c>
      <c r="DP44">
        <f t="shared" si="66"/>
        <v>0</v>
      </c>
      <c r="DQ44" s="114">
        <f t="shared" si="66"/>
        <v>0</v>
      </c>
      <c r="DR44">
        <f t="shared" si="66"/>
        <v>0</v>
      </c>
      <c r="DS44">
        <f t="shared" si="66"/>
        <v>0</v>
      </c>
      <c r="DT44">
        <f t="shared" si="66"/>
        <v>0</v>
      </c>
      <c r="DU44">
        <f t="shared" si="66"/>
        <v>0</v>
      </c>
      <c r="DV44">
        <f t="shared" si="66"/>
        <v>0</v>
      </c>
      <c r="DW44">
        <f t="shared" si="66"/>
        <v>0</v>
      </c>
      <c r="DX44">
        <f t="shared" si="66"/>
        <v>0</v>
      </c>
      <c r="DY44">
        <f t="shared" si="66"/>
        <v>0</v>
      </c>
      <c r="DZ44">
        <f t="shared" si="66"/>
        <v>0</v>
      </c>
      <c r="EA44">
        <f t="shared" si="66"/>
        <v>0</v>
      </c>
      <c r="EB44" s="115">
        <f t="shared" si="66"/>
        <v>0</v>
      </c>
      <c r="EC44">
        <f t="shared" si="66"/>
        <v>0</v>
      </c>
      <c r="ED44">
        <f t="shared" si="66"/>
        <v>0</v>
      </c>
      <c r="EE44">
        <f t="shared" si="66"/>
        <v>0</v>
      </c>
      <c r="EF44">
        <f t="shared" si="66"/>
        <v>0</v>
      </c>
      <c r="EG44">
        <f t="shared" si="66"/>
        <v>0</v>
      </c>
      <c r="EH44">
        <f t="shared" si="66"/>
        <v>0</v>
      </c>
      <c r="EI44">
        <f t="shared" ref="EI44:EM44" si="67">EI16+EI26+EI35+EI43</f>
        <v>0</v>
      </c>
      <c r="EJ44">
        <f t="shared" si="67"/>
        <v>0</v>
      </c>
      <c r="EK44">
        <f t="shared" si="67"/>
        <v>0</v>
      </c>
      <c r="EL44">
        <f t="shared" si="67"/>
        <v>0</v>
      </c>
      <c r="EM44" s="116">
        <f t="shared" si="67"/>
        <v>0</v>
      </c>
    </row>
    <row r="46" spans="4:5">
      <c r="D46" t="s">
        <v>178</v>
      </c>
      <c r="E46" t="s">
        <v>179</v>
      </c>
    </row>
    <row r="47" spans="4:5">
      <c r="D47" t="s">
        <v>180</v>
      </c>
      <c r="E47" t="s">
        <v>181</v>
      </c>
    </row>
    <row r="48" spans="4:5">
      <c r="D48" t="s">
        <v>182</v>
      </c>
      <c r="E48" t="s">
        <v>183</v>
      </c>
    </row>
  </sheetData>
  <mergeCells count="44">
    <mergeCell ref="F4:AM4"/>
    <mergeCell ref="AN4:BU4"/>
    <mergeCell ref="BV4:DC4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M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  <mergeCell ref="BO5:BQ5"/>
    <mergeCell ref="BR5:BU5"/>
    <mergeCell ref="BV5:BX5"/>
    <mergeCell ref="BY5:CA5"/>
    <mergeCell ref="CB5:CD5"/>
    <mergeCell ref="CE5:CG5"/>
    <mergeCell ref="CH5:CJ5"/>
    <mergeCell ref="CK5:CM5"/>
    <mergeCell ref="CN5:CP5"/>
    <mergeCell ref="CQ5:CS5"/>
    <mergeCell ref="CT5:CV5"/>
    <mergeCell ref="CW5:CY5"/>
    <mergeCell ref="CZ5:DC5"/>
    <mergeCell ref="B44:D44"/>
    <mergeCell ref="B4:B6"/>
    <mergeCell ref="B7:B15"/>
    <mergeCell ref="B17:B25"/>
    <mergeCell ref="B27:B34"/>
    <mergeCell ref="B36:B42"/>
    <mergeCell ref="E4:E6"/>
    <mergeCell ref="C4:D6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C000"/>
  </sheetPr>
  <dimension ref="B3:EM48"/>
  <sheetViews>
    <sheetView workbookViewId="0">
      <pane xSplit="5" ySplit="6" topLeftCell="AI10" activePane="bottomRight" state="frozen"/>
      <selection/>
      <selection pane="topRight"/>
      <selection pane="bottomLeft"/>
      <selection pane="bottomRight" activeCell="BB27" sqref="BB27"/>
    </sheetView>
  </sheetViews>
  <sheetFormatPr defaultColWidth="9" defaultRowHeight="15"/>
  <cols>
    <col min="1" max="1" width="2.57142857142857" customWidth="1"/>
    <col min="2" max="2" width="6.14285714285714" customWidth="1"/>
    <col min="3" max="3" width="6.28571428571429" customWidth="1"/>
    <col min="4" max="4" width="6.85714285714286" customWidth="1"/>
    <col min="5" max="5" width="9.85714285714286" customWidth="1"/>
    <col min="6" max="35" width="4.28571428571429" customWidth="1"/>
    <col min="36" max="38" width="5.14285714285714" customWidth="1"/>
    <col min="39" max="39" width="5.14285714285714" style="2" customWidth="1"/>
    <col min="40" max="69" width="4.28571428571429" customWidth="1"/>
    <col min="70" max="72" width="5.14285714285714" customWidth="1"/>
    <col min="73" max="73" width="5.14285714285714" style="2" customWidth="1"/>
    <col min="74" max="103" width="4.28571428571429" customWidth="1"/>
    <col min="104" max="106" width="5.14285714285714" customWidth="1"/>
    <col min="107" max="107" width="5.14285714285714" style="2" customWidth="1"/>
    <col min="111" max="128" width="9" hidden="1" customWidth="1"/>
    <col min="129" max="143" width="-0.00952380952380952" hidden="1" customWidth="1"/>
  </cols>
  <sheetData>
    <row r="3" ht="15.75"/>
    <row r="4" s="1" customFormat="1" ht="15.75" spans="2:107">
      <c r="B4" s="3" t="s">
        <v>1</v>
      </c>
      <c r="C4" s="4" t="s">
        <v>2</v>
      </c>
      <c r="D4" s="5"/>
      <c r="E4" s="6" t="s">
        <v>3</v>
      </c>
      <c r="F4" s="7" t="s">
        <v>187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56"/>
      <c r="AM4" s="57"/>
      <c r="AN4" s="58" t="s">
        <v>188</v>
      </c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4"/>
      <c r="BU4" s="93"/>
      <c r="BV4" s="94" t="s">
        <v>189</v>
      </c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106"/>
      <c r="DC4" s="107"/>
    </row>
    <row r="5" s="1" customFormat="1" spans="2:107">
      <c r="B5" s="9"/>
      <c r="C5" s="10"/>
      <c r="D5" s="11"/>
      <c r="E5" s="12"/>
      <c r="F5" s="13" t="s">
        <v>164</v>
      </c>
      <c r="G5" s="14"/>
      <c r="H5" s="14"/>
      <c r="I5" s="14" t="s">
        <v>165</v>
      </c>
      <c r="J5" s="14"/>
      <c r="K5" s="14"/>
      <c r="L5" s="14" t="s">
        <v>166</v>
      </c>
      <c r="M5" s="14"/>
      <c r="N5" s="14"/>
      <c r="O5" s="14" t="s">
        <v>167</v>
      </c>
      <c r="P5" s="14"/>
      <c r="Q5" s="14"/>
      <c r="R5" s="14" t="s">
        <v>168</v>
      </c>
      <c r="S5" s="14"/>
      <c r="T5" s="14"/>
      <c r="U5" s="14" t="s">
        <v>169</v>
      </c>
      <c r="V5" s="14"/>
      <c r="W5" s="14"/>
      <c r="X5" s="14" t="s">
        <v>170</v>
      </c>
      <c r="Y5" s="14"/>
      <c r="Z5" s="14"/>
      <c r="AA5" s="14" t="s">
        <v>171</v>
      </c>
      <c r="AB5" s="14"/>
      <c r="AC5" s="14"/>
      <c r="AD5" s="14" t="s">
        <v>172</v>
      </c>
      <c r="AE5" s="14"/>
      <c r="AF5" s="14"/>
      <c r="AG5" s="14" t="s">
        <v>173</v>
      </c>
      <c r="AH5" s="14"/>
      <c r="AI5" s="59"/>
      <c r="AJ5" s="60" t="s">
        <v>174</v>
      </c>
      <c r="AK5" s="61"/>
      <c r="AL5" s="62"/>
      <c r="AM5" s="63"/>
      <c r="AN5" s="64" t="s">
        <v>164</v>
      </c>
      <c r="AO5" s="82"/>
      <c r="AP5" s="82"/>
      <c r="AQ5" s="82" t="s">
        <v>165</v>
      </c>
      <c r="AR5" s="82"/>
      <c r="AS5" s="82"/>
      <c r="AT5" s="82" t="s">
        <v>166</v>
      </c>
      <c r="AU5" s="82"/>
      <c r="AV5" s="82"/>
      <c r="AW5" s="82" t="s">
        <v>167</v>
      </c>
      <c r="AX5" s="82"/>
      <c r="AY5" s="82"/>
      <c r="AZ5" s="82" t="s">
        <v>168</v>
      </c>
      <c r="BA5" s="82"/>
      <c r="BB5" s="82"/>
      <c r="BC5" s="82" t="s">
        <v>169</v>
      </c>
      <c r="BD5" s="82"/>
      <c r="BE5" s="82"/>
      <c r="BF5" s="82" t="s">
        <v>170</v>
      </c>
      <c r="BG5" s="82"/>
      <c r="BH5" s="82"/>
      <c r="BI5" s="82" t="s">
        <v>171</v>
      </c>
      <c r="BJ5" s="82"/>
      <c r="BK5" s="82"/>
      <c r="BL5" s="82" t="s">
        <v>172</v>
      </c>
      <c r="BM5" s="82"/>
      <c r="BN5" s="82"/>
      <c r="BO5" s="82" t="s">
        <v>173</v>
      </c>
      <c r="BP5" s="82"/>
      <c r="BQ5" s="85"/>
      <c r="BR5" s="86" t="s">
        <v>174</v>
      </c>
      <c r="BS5" s="87"/>
      <c r="BT5" s="88"/>
      <c r="BU5" s="96"/>
      <c r="BV5" s="97" t="s">
        <v>164</v>
      </c>
      <c r="BW5" s="98"/>
      <c r="BX5" s="98"/>
      <c r="BY5" s="98" t="s">
        <v>165</v>
      </c>
      <c r="BZ5" s="98"/>
      <c r="CA5" s="98"/>
      <c r="CB5" s="98" t="s">
        <v>166</v>
      </c>
      <c r="CC5" s="98"/>
      <c r="CD5" s="98"/>
      <c r="CE5" s="98" t="s">
        <v>167</v>
      </c>
      <c r="CF5" s="98"/>
      <c r="CG5" s="98"/>
      <c r="CH5" s="98" t="s">
        <v>168</v>
      </c>
      <c r="CI5" s="98"/>
      <c r="CJ5" s="98"/>
      <c r="CK5" s="98" t="s">
        <v>169</v>
      </c>
      <c r="CL5" s="98"/>
      <c r="CM5" s="98"/>
      <c r="CN5" s="98" t="s">
        <v>170</v>
      </c>
      <c r="CO5" s="98"/>
      <c r="CP5" s="98"/>
      <c r="CQ5" s="98" t="s">
        <v>171</v>
      </c>
      <c r="CR5" s="98"/>
      <c r="CS5" s="98"/>
      <c r="CT5" s="98" t="s">
        <v>172</v>
      </c>
      <c r="CU5" s="98"/>
      <c r="CV5" s="98"/>
      <c r="CW5" s="98" t="s">
        <v>173</v>
      </c>
      <c r="CX5" s="98"/>
      <c r="CY5" s="102"/>
      <c r="CZ5" s="103" t="s">
        <v>174</v>
      </c>
      <c r="DA5" s="108"/>
      <c r="DB5" s="109"/>
      <c r="DC5" s="110"/>
    </row>
    <row r="6" s="1" customFormat="1" ht="15.75" spans="2:107">
      <c r="B6" s="15"/>
      <c r="C6" s="16"/>
      <c r="D6" s="17"/>
      <c r="E6" s="18"/>
      <c r="F6" s="19" t="s">
        <v>175</v>
      </c>
      <c r="G6" s="20" t="s">
        <v>176</v>
      </c>
      <c r="H6" s="20" t="s">
        <v>177</v>
      </c>
      <c r="I6" s="20" t="s">
        <v>175</v>
      </c>
      <c r="J6" s="20" t="s">
        <v>176</v>
      </c>
      <c r="K6" s="20" t="s">
        <v>177</v>
      </c>
      <c r="L6" s="20" t="s">
        <v>175</v>
      </c>
      <c r="M6" s="20" t="s">
        <v>176</v>
      </c>
      <c r="N6" s="20" t="s">
        <v>177</v>
      </c>
      <c r="O6" s="20" t="s">
        <v>175</v>
      </c>
      <c r="P6" s="20" t="s">
        <v>176</v>
      </c>
      <c r="Q6" s="20" t="s">
        <v>177</v>
      </c>
      <c r="R6" s="20" t="s">
        <v>175</v>
      </c>
      <c r="S6" s="20" t="s">
        <v>176</v>
      </c>
      <c r="T6" s="20" t="s">
        <v>177</v>
      </c>
      <c r="U6" s="20" t="s">
        <v>175</v>
      </c>
      <c r="V6" s="20" t="s">
        <v>176</v>
      </c>
      <c r="W6" s="20" t="s">
        <v>177</v>
      </c>
      <c r="X6" s="20" t="s">
        <v>175</v>
      </c>
      <c r="Y6" s="20" t="s">
        <v>176</v>
      </c>
      <c r="Z6" s="20" t="s">
        <v>177</v>
      </c>
      <c r="AA6" s="20" t="s">
        <v>175</v>
      </c>
      <c r="AB6" s="20" t="s">
        <v>176</v>
      </c>
      <c r="AC6" s="20" t="s">
        <v>177</v>
      </c>
      <c r="AD6" s="20" t="s">
        <v>175</v>
      </c>
      <c r="AE6" s="20" t="s">
        <v>176</v>
      </c>
      <c r="AF6" s="20" t="s">
        <v>177</v>
      </c>
      <c r="AG6" s="20" t="s">
        <v>175</v>
      </c>
      <c r="AH6" s="20" t="s">
        <v>176</v>
      </c>
      <c r="AI6" s="65" t="s">
        <v>177</v>
      </c>
      <c r="AJ6" s="66" t="s">
        <v>175</v>
      </c>
      <c r="AK6" s="67" t="s">
        <v>176</v>
      </c>
      <c r="AL6" s="68" t="s">
        <v>30</v>
      </c>
      <c r="AM6" s="69" t="s">
        <v>177</v>
      </c>
      <c r="AN6" s="70" t="s">
        <v>175</v>
      </c>
      <c r="AO6" s="83" t="s">
        <v>176</v>
      </c>
      <c r="AP6" s="83" t="s">
        <v>177</v>
      </c>
      <c r="AQ6" s="83" t="s">
        <v>175</v>
      </c>
      <c r="AR6" s="83" t="s">
        <v>176</v>
      </c>
      <c r="AS6" s="83" t="s">
        <v>177</v>
      </c>
      <c r="AT6" s="83" t="s">
        <v>175</v>
      </c>
      <c r="AU6" s="83" t="s">
        <v>176</v>
      </c>
      <c r="AV6" s="83" t="s">
        <v>177</v>
      </c>
      <c r="AW6" s="83" t="s">
        <v>175</v>
      </c>
      <c r="AX6" s="83" t="s">
        <v>176</v>
      </c>
      <c r="AY6" s="83" t="s">
        <v>177</v>
      </c>
      <c r="AZ6" s="83" t="s">
        <v>175</v>
      </c>
      <c r="BA6" s="83" t="s">
        <v>176</v>
      </c>
      <c r="BB6" s="83" t="s">
        <v>177</v>
      </c>
      <c r="BC6" s="83" t="s">
        <v>175</v>
      </c>
      <c r="BD6" s="83" t="s">
        <v>176</v>
      </c>
      <c r="BE6" s="83" t="s">
        <v>177</v>
      </c>
      <c r="BF6" s="83" t="s">
        <v>175</v>
      </c>
      <c r="BG6" s="83" t="s">
        <v>176</v>
      </c>
      <c r="BH6" s="83" t="s">
        <v>177</v>
      </c>
      <c r="BI6" s="83" t="s">
        <v>175</v>
      </c>
      <c r="BJ6" s="83" t="s">
        <v>176</v>
      </c>
      <c r="BK6" s="83" t="s">
        <v>177</v>
      </c>
      <c r="BL6" s="83" t="s">
        <v>175</v>
      </c>
      <c r="BM6" s="83" t="s">
        <v>176</v>
      </c>
      <c r="BN6" s="83" t="s">
        <v>177</v>
      </c>
      <c r="BO6" s="83" t="s">
        <v>175</v>
      </c>
      <c r="BP6" s="83" t="s">
        <v>176</v>
      </c>
      <c r="BQ6" s="89" t="s">
        <v>177</v>
      </c>
      <c r="BR6" s="90" t="s">
        <v>175</v>
      </c>
      <c r="BS6" s="91" t="s">
        <v>176</v>
      </c>
      <c r="BT6" s="92" t="s">
        <v>30</v>
      </c>
      <c r="BU6" s="99" t="s">
        <v>177</v>
      </c>
      <c r="BV6" s="100" t="s">
        <v>175</v>
      </c>
      <c r="BW6" s="101" t="s">
        <v>176</v>
      </c>
      <c r="BX6" s="101" t="s">
        <v>177</v>
      </c>
      <c r="BY6" s="101" t="s">
        <v>175</v>
      </c>
      <c r="BZ6" s="101" t="s">
        <v>176</v>
      </c>
      <c r="CA6" s="101" t="s">
        <v>177</v>
      </c>
      <c r="CB6" s="101" t="s">
        <v>175</v>
      </c>
      <c r="CC6" s="101" t="s">
        <v>176</v>
      </c>
      <c r="CD6" s="101" t="s">
        <v>177</v>
      </c>
      <c r="CE6" s="101" t="s">
        <v>175</v>
      </c>
      <c r="CF6" s="101" t="s">
        <v>176</v>
      </c>
      <c r="CG6" s="101" t="s">
        <v>177</v>
      </c>
      <c r="CH6" s="101" t="s">
        <v>175</v>
      </c>
      <c r="CI6" s="101" t="s">
        <v>176</v>
      </c>
      <c r="CJ6" s="101" t="s">
        <v>177</v>
      </c>
      <c r="CK6" s="101" t="s">
        <v>175</v>
      </c>
      <c r="CL6" s="101" t="s">
        <v>176</v>
      </c>
      <c r="CM6" s="101" t="s">
        <v>177</v>
      </c>
      <c r="CN6" s="101" t="s">
        <v>175</v>
      </c>
      <c r="CO6" s="101" t="s">
        <v>176</v>
      </c>
      <c r="CP6" s="101" t="s">
        <v>177</v>
      </c>
      <c r="CQ6" s="101" t="s">
        <v>175</v>
      </c>
      <c r="CR6" s="101" t="s">
        <v>176</v>
      </c>
      <c r="CS6" s="101" t="s">
        <v>177</v>
      </c>
      <c r="CT6" s="101" t="s">
        <v>175</v>
      </c>
      <c r="CU6" s="101" t="s">
        <v>176</v>
      </c>
      <c r="CV6" s="101" t="s">
        <v>177</v>
      </c>
      <c r="CW6" s="101" t="s">
        <v>175</v>
      </c>
      <c r="CX6" s="101" t="s">
        <v>176</v>
      </c>
      <c r="CY6" s="104" t="s">
        <v>177</v>
      </c>
      <c r="CZ6" s="105" t="s">
        <v>175</v>
      </c>
      <c r="DA6" s="111" t="s">
        <v>176</v>
      </c>
      <c r="DB6" s="112" t="s">
        <v>30</v>
      </c>
      <c r="DC6" s="113" t="s">
        <v>177</v>
      </c>
    </row>
    <row r="7" ht="15.75" spans="2:143">
      <c r="B7" s="21" t="s">
        <v>31</v>
      </c>
      <c r="C7" s="22">
        <v>1</v>
      </c>
      <c r="D7" s="23" t="s">
        <v>32</v>
      </c>
      <c r="E7" s="24">
        <v>4103</v>
      </c>
      <c r="F7" s="25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71"/>
      <c r="AJ7" s="25">
        <f>F7+I7+L7+O7+R7+U7+X7+AA7+AD7+AG7</f>
        <v>0</v>
      </c>
      <c r="AK7" s="71">
        <f>G7+J7+M7+P7+S7+V7+Y7+AB7+AE7+AH7</f>
        <v>0</v>
      </c>
      <c r="AL7" s="26"/>
      <c r="AM7" s="72">
        <f>IF(DQ7=0,0,((H7+K7+N7+Q7+T7+W7+Z7+AC7+AF7+AI7)/DQ7))</f>
        <v>0</v>
      </c>
      <c r="AN7" s="25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71"/>
      <c r="BR7" s="25">
        <f>AN7+AQ7+AT7+AW7+AZ7+BC7+BF7+BI7+BL7+BO7</f>
        <v>0</v>
      </c>
      <c r="BS7" s="26">
        <f>AO7+AR7+AU7+AX7+BA7+BD7+BG7+BJ7+BM7+BP7</f>
        <v>0</v>
      </c>
      <c r="BT7" s="26"/>
      <c r="BU7" s="72">
        <f>IF(EY7=0,0,((AP7+AS7+AV7+AY7+BB7+BE7+BH7+BK7+BN7+BQ7)/EY7))</f>
        <v>0</v>
      </c>
      <c r="BV7" s="25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71"/>
      <c r="CZ7" s="25">
        <f>BV7+BY7+CB7+CE7+CH7+CK7+CN7+CQ7+CT7+CW7</f>
        <v>0</v>
      </c>
      <c r="DA7" s="26">
        <f>BW7+BZ7+CC7+CF7+CI7+CL7+CO7+CR7+CU7+CX7</f>
        <v>0</v>
      </c>
      <c r="DB7" s="26"/>
      <c r="DC7" s="72">
        <f>IF(GG7=0,0,((BX7+CA7+CD7+CG7+CJ7+CM7+CP7+CS7+CV7+CY7)/GG7))</f>
        <v>0</v>
      </c>
      <c r="DG7">
        <f>IF(H7&gt;0,1,0)</f>
        <v>0</v>
      </c>
      <c r="DH7">
        <f>IF(K7&gt;0,1,0)</f>
        <v>0</v>
      </c>
      <c r="DI7">
        <f>IF(N7&gt;0,1,0)</f>
        <v>0</v>
      </c>
      <c r="DJ7">
        <f>IF(Q7&gt;0,1,0)</f>
        <v>0</v>
      </c>
      <c r="DK7">
        <f>IF(T7&gt;0,1,0)</f>
        <v>0</v>
      </c>
      <c r="DL7">
        <f>IF(W7&gt;0,1,0)</f>
        <v>0</v>
      </c>
      <c r="DM7">
        <f>IF(Z7&gt;0,1,0)</f>
        <v>0</v>
      </c>
      <c r="DN7">
        <f>IF(AC7&gt;0,1,0)</f>
        <v>0</v>
      </c>
      <c r="DO7">
        <f>IF(AF7&gt;0,1,0)</f>
        <v>0</v>
      </c>
      <c r="DP7">
        <f>IF(AI7&gt;0,1,0)</f>
        <v>0</v>
      </c>
      <c r="DQ7" s="114">
        <f>SUM(DG7:DP7)</f>
        <v>0</v>
      </c>
      <c r="DR7">
        <f>IF(AP7&gt;0,1,0)</f>
        <v>0</v>
      </c>
      <c r="DS7">
        <f>IF(AS7&gt;0,1,0)</f>
        <v>0</v>
      </c>
      <c r="DT7">
        <v>0</v>
      </c>
      <c r="DU7">
        <f>IF(AY7&gt;0,1,0)</f>
        <v>0</v>
      </c>
      <c r="DV7">
        <f>IF(BB7&gt;0,1,0)</f>
        <v>0</v>
      </c>
      <c r="DW7">
        <f>IF(BE7&gt;0,1,0)</f>
        <v>0</v>
      </c>
      <c r="DX7">
        <f>IF(BH7&gt;0,1,0)</f>
        <v>0</v>
      </c>
      <c r="DY7">
        <f>IF(BK7&gt;0,1,0)</f>
        <v>0</v>
      </c>
      <c r="DZ7">
        <v>0</v>
      </c>
      <c r="EA7">
        <f>IF(BQ7&gt;0,1,0)</f>
        <v>0</v>
      </c>
      <c r="EB7" s="115">
        <f>SUM(DR7:EA7)</f>
        <v>0</v>
      </c>
      <c r="EC7">
        <f>IF(BX7&gt;0,1,0)</f>
        <v>0</v>
      </c>
      <c r="ED7">
        <f>IF(CA7&gt;0,1,0)</f>
        <v>0</v>
      </c>
      <c r="EE7">
        <f>IF(CD7&gt;0,1,0)</f>
        <v>0</v>
      </c>
      <c r="EF7">
        <f>IF(CG7&gt;0,1,0)</f>
        <v>0</v>
      </c>
      <c r="EG7">
        <f>IF(CJ7&gt;0,1,0)</f>
        <v>0</v>
      </c>
      <c r="EH7">
        <f>IF(CM7&gt;0,1,0)</f>
        <v>0</v>
      </c>
      <c r="EI7">
        <f>IF(CP7&gt;0,1,0)</f>
        <v>0</v>
      </c>
      <c r="EJ7">
        <f>IF(CS7&gt;0,1,0)</f>
        <v>0</v>
      </c>
      <c r="EK7">
        <f>IF(CV7&gt;0,1,0)</f>
        <v>0</v>
      </c>
      <c r="EL7">
        <f>IF(CY7&gt;0,1,0)</f>
        <v>0</v>
      </c>
      <c r="EM7" s="116">
        <f>SUM(EC7:EL7)</f>
        <v>0</v>
      </c>
    </row>
    <row r="8" ht="15.75" spans="2:143">
      <c r="B8" s="27"/>
      <c r="C8" s="28">
        <v>2</v>
      </c>
      <c r="D8" s="29" t="s">
        <v>34</v>
      </c>
      <c r="E8" s="30">
        <v>3663.5</v>
      </c>
      <c r="F8" s="31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73"/>
      <c r="AJ8" s="31">
        <f t="shared" ref="AJ8:AK15" si="0">F8+I8+L8+O8+R8+U8+X8+AA8+AD8+AG8</f>
        <v>0</v>
      </c>
      <c r="AK8" s="32">
        <f t="shared" si="0"/>
        <v>0</v>
      </c>
      <c r="AL8" s="74"/>
      <c r="AM8" s="75">
        <f t="shared" ref="AM8:AM44" si="1">IF(DQ8=0,0,((H8+K8+N8+Q8+T8+W8+Z8+AC8+AF8+AI8)/DQ8))</f>
        <v>0</v>
      </c>
      <c r="AN8" s="31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73"/>
      <c r="BR8" s="31">
        <f t="shared" ref="BR8:BS15" si="2">AN8+AQ8+AT8+AW8+AZ8+BC8+BF8+BI8+BL8+BO8</f>
        <v>0</v>
      </c>
      <c r="BS8" s="32">
        <f t="shared" si="2"/>
        <v>0</v>
      </c>
      <c r="BT8" s="32"/>
      <c r="BU8" s="76">
        <f t="shared" ref="BU8:BU44" si="3">IF(EY8=0,0,((AP8+AS8+AV8+AY8+BB8+BE8+BH8+BK8+BN8+BQ8)/EY8))</f>
        <v>0</v>
      </c>
      <c r="BV8" s="31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73"/>
      <c r="CZ8" s="31">
        <f t="shared" ref="CZ8:DA15" si="4">BV8+BY8+CB8+CE8+CH8+CK8+CN8+CQ8+CT8+CW8</f>
        <v>0</v>
      </c>
      <c r="DA8" s="32">
        <f t="shared" si="4"/>
        <v>0</v>
      </c>
      <c r="DB8" s="32"/>
      <c r="DC8" s="76">
        <f t="shared" ref="DC8:DC44" si="5">IF(GG8=0,0,((BX8+CA8+CD8+CG8+CJ8+CM8+CP8+CS8+CV8+CY8)/GG8))</f>
        <v>0</v>
      </c>
      <c r="DG8">
        <f t="shared" ref="DG8:DG42" si="6">IF(H8&gt;0,1,0)</f>
        <v>0</v>
      </c>
      <c r="DH8">
        <f t="shared" ref="DH8:DH42" si="7">IF(K8&gt;0,1,0)</f>
        <v>0</v>
      </c>
      <c r="DI8">
        <f t="shared" ref="DI8:DI42" si="8">IF(N8&gt;0,1,0)</f>
        <v>0</v>
      </c>
      <c r="DJ8">
        <f t="shared" ref="DJ8:DJ42" si="9">IF(Q8&gt;0,1,0)</f>
        <v>0</v>
      </c>
      <c r="DK8">
        <f t="shared" ref="DK8:DK42" si="10">IF(T8&gt;0,1,0)</f>
        <v>0</v>
      </c>
      <c r="DL8">
        <f t="shared" ref="DL8:DL42" si="11">IF(W8&gt;0,1,0)</f>
        <v>0</v>
      </c>
      <c r="DM8">
        <f t="shared" ref="DM8:DM42" si="12">IF(Z8&gt;0,1,0)</f>
        <v>0</v>
      </c>
      <c r="DN8">
        <f t="shared" ref="DN8:DN42" si="13">IF(AC8&gt;0,1,0)</f>
        <v>0</v>
      </c>
      <c r="DO8">
        <f t="shared" ref="DO8:DO42" si="14">IF(AF8&gt;0,1,0)</f>
        <v>0</v>
      </c>
      <c r="DP8">
        <f t="shared" ref="DP8:DP42" si="15">IF(AI8&gt;0,1,0)</f>
        <v>0</v>
      </c>
      <c r="DQ8" s="114">
        <f t="shared" ref="DQ8:DQ42" si="16">SUM(DG8:DP8)</f>
        <v>0</v>
      </c>
      <c r="DR8">
        <f t="shared" ref="DR8:DR42" si="17">IF(AP8&gt;0,1,0)</f>
        <v>0</v>
      </c>
      <c r="DS8">
        <f t="shared" ref="DS8:DS42" si="18">IF(AS8&gt;0,1,0)</f>
        <v>0</v>
      </c>
      <c r="DT8">
        <f t="shared" ref="DT8:DT42" si="19">IF(AV8&gt;0,1,0)</f>
        <v>0</v>
      </c>
      <c r="DU8">
        <f t="shared" ref="DU8:DU42" si="20">IF(AY8&gt;0,1,0)</f>
        <v>0</v>
      </c>
      <c r="DV8">
        <f t="shared" ref="DV8:DV42" si="21">IF(BB8&gt;0,1,0)</f>
        <v>0</v>
      </c>
      <c r="DW8">
        <f t="shared" ref="DW8:DW42" si="22">IF(BE8&gt;0,1,0)</f>
        <v>0</v>
      </c>
      <c r="DX8">
        <f t="shared" ref="DX8:DX42" si="23">IF(BH8&gt;0,1,0)</f>
        <v>0</v>
      </c>
      <c r="DY8">
        <f t="shared" ref="DY8:DY42" si="24">IF(BK8&gt;0,1,0)</f>
        <v>0</v>
      </c>
      <c r="DZ8">
        <f t="shared" ref="DZ8:DZ42" si="25">IF(BN8&gt;0,1,0)</f>
        <v>0</v>
      </c>
      <c r="EA8">
        <f t="shared" ref="EA8:EA42" si="26">IF(BQ8&gt;0,1,0)</f>
        <v>0</v>
      </c>
      <c r="EB8" s="115">
        <f t="shared" ref="EB8:EB42" si="27">SUM(DR8:EA8)</f>
        <v>0</v>
      </c>
      <c r="EC8">
        <f t="shared" ref="EC8:EC42" si="28">IF(BX8&gt;0,1,0)</f>
        <v>0</v>
      </c>
      <c r="ED8">
        <f t="shared" ref="ED8:ED42" si="29">IF(CA8&gt;0,1,0)</f>
        <v>0</v>
      </c>
      <c r="EE8">
        <f t="shared" ref="EE8:EE42" si="30">IF(CD8&gt;0,1,0)</f>
        <v>0</v>
      </c>
      <c r="EF8">
        <f t="shared" ref="EF8:EF42" si="31">IF(CG8&gt;0,1,0)</f>
        <v>0</v>
      </c>
      <c r="EG8">
        <f t="shared" ref="EG8:EG42" si="32">IF(CJ8&gt;0,1,0)</f>
        <v>0</v>
      </c>
      <c r="EH8">
        <f t="shared" ref="EH8:EH42" si="33">IF(CM8&gt;0,1,0)</f>
        <v>0</v>
      </c>
      <c r="EI8">
        <f t="shared" ref="EI8:EI42" si="34">IF(CP8&gt;0,1,0)</f>
        <v>0</v>
      </c>
      <c r="EJ8">
        <f t="shared" ref="EJ8:EJ42" si="35">IF(CS8&gt;0,1,0)</f>
        <v>0</v>
      </c>
      <c r="EK8">
        <f t="shared" ref="EK8:EK42" si="36">IF(CV8&gt;0,1,0)</f>
        <v>0</v>
      </c>
      <c r="EL8">
        <f t="shared" ref="EL8:EL42" si="37">IF(CY8&gt;0,1,0)</f>
        <v>0</v>
      </c>
      <c r="EM8" s="116">
        <f t="shared" ref="EM8:EM42" si="38">SUM(EC8:EL8)</f>
        <v>0</v>
      </c>
    </row>
    <row r="9" ht="15.75" spans="2:143">
      <c r="B9" s="27"/>
      <c r="C9" s="33">
        <v>3</v>
      </c>
      <c r="D9" s="34" t="s">
        <v>35</v>
      </c>
      <c r="E9" s="35">
        <v>3435</v>
      </c>
      <c r="F9" s="31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73"/>
      <c r="AJ9" s="31">
        <f t="shared" si="0"/>
        <v>0</v>
      </c>
      <c r="AK9" s="32">
        <f t="shared" si="0"/>
        <v>0</v>
      </c>
      <c r="AL9" s="32"/>
      <c r="AM9" s="76">
        <f t="shared" si="1"/>
        <v>0</v>
      </c>
      <c r="AN9" s="31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73"/>
      <c r="BR9" s="31">
        <f t="shared" si="2"/>
        <v>0</v>
      </c>
      <c r="BS9" s="32">
        <f t="shared" si="2"/>
        <v>0</v>
      </c>
      <c r="BT9" s="32"/>
      <c r="BU9" s="76">
        <f t="shared" si="3"/>
        <v>0</v>
      </c>
      <c r="BV9" s="31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73"/>
      <c r="CZ9" s="31">
        <f t="shared" si="4"/>
        <v>0</v>
      </c>
      <c r="DA9" s="32">
        <f t="shared" si="4"/>
        <v>0</v>
      </c>
      <c r="DB9" s="32"/>
      <c r="DC9" s="76">
        <f t="shared" si="5"/>
        <v>0</v>
      </c>
      <c r="DG9">
        <f t="shared" si="6"/>
        <v>0</v>
      </c>
      <c r="DH9">
        <f t="shared" si="7"/>
        <v>0</v>
      </c>
      <c r="DI9">
        <f t="shared" si="8"/>
        <v>0</v>
      </c>
      <c r="DJ9">
        <f t="shared" si="9"/>
        <v>0</v>
      </c>
      <c r="DK9">
        <f t="shared" si="10"/>
        <v>0</v>
      </c>
      <c r="DL9">
        <f t="shared" si="11"/>
        <v>0</v>
      </c>
      <c r="DM9">
        <f t="shared" si="12"/>
        <v>0</v>
      </c>
      <c r="DN9">
        <f t="shared" si="13"/>
        <v>0</v>
      </c>
      <c r="DO9">
        <f t="shared" si="14"/>
        <v>0</v>
      </c>
      <c r="DP9">
        <f t="shared" si="15"/>
        <v>0</v>
      </c>
      <c r="DQ9" s="114">
        <f t="shared" si="16"/>
        <v>0</v>
      </c>
      <c r="DR9">
        <f t="shared" si="17"/>
        <v>0</v>
      </c>
      <c r="DS9">
        <f t="shared" si="18"/>
        <v>0</v>
      </c>
      <c r="DT9">
        <f t="shared" si="19"/>
        <v>0</v>
      </c>
      <c r="DU9">
        <f t="shared" si="20"/>
        <v>0</v>
      </c>
      <c r="DV9">
        <f t="shared" si="21"/>
        <v>0</v>
      </c>
      <c r="DW9">
        <f t="shared" si="22"/>
        <v>0</v>
      </c>
      <c r="DX9">
        <f t="shared" si="23"/>
        <v>0</v>
      </c>
      <c r="DY9">
        <f t="shared" si="24"/>
        <v>0</v>
      </c>
      <c r="DZ9">
        <f t="shared" si="25"/>
        <v>0</v>
      </c>
      <c r="EA9">
        <f t="shared" si="26"/>
        <v>0</v>
      </c>
      <c r="EB9" s="115">
        <f t="shared" si="27"/>
        <v>0</v>
      </c>
      <c r="EC9">
        <f t="shared" si="28"/>
        <v>0</v>
      </c>
      <c r="ED9">
        <f t="shared" si="29"/>
        <v>0</v>
      </c>
      <c r="EE9">
        <f t="shared" si="30"/>
        <v>0</v>
      </c>
      <c r="EF9">
        <f t="shared" si="31"/>
        <v>0</v>
      </c>
      <c r="EG9">
        <f t="shared" si="32"/>
        <v>0</v>
      </c>
      <c r="EH9">
        <f t="shared" si="33"/>
        <v>0</v>
      </c>
      <c r="EI9">
        <f t="shared" si="34"/>
        <v>0</v>
      </c>
      <c r="EJ9">
        <f t="shared" si="35"/>
        <v>0</v>
      </c>
      <c r="EK9">
        <f t="shared" si="36"/>
        <v>0</v>
      </c>
      <c r="EL9">
        <f t="shared" si="37"/>
        <v>0</v>
      </c>
      <c r="EM9" s="116">
        <f t="shared" si="38"/>
        <v>0</v>
      </c>
    </row>
    <row r="10" ht="15.75" spans="2:143">
      <c r="B10" s="27"/>
      <c r="C10" s="36">
        <v>4</v>
      </c>
      <c r="D10" s="37" t="s">
        <v>37</v>
      </c>
      <c r="E10" s="38">
        <v>2052</v>
      </c>
      <c r="F10" s="31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73"/>
      <c r="AJ10" s="31">
        <f t="shared" si="0"/>
        <v>0</v>
      </c>
      <c r="AK10" s="32">
        <f t="shared" si="0"/>
        <v>0</v>
      </c>
      <c r="AL10" s="32"/>
      <c r="AM10" s="76">
        <f t="shared" si="1"/>
        <v>0</v>
      </c>
      <c r="AN10" s="31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73"/>
      <c r="BR10" s="31">
        <f t="shared" si="2"/>
        <v>0</v>
      </c>
      <c r="BS10" s="32">
        <f t="shared" si="2"/>
        <v>0</v>
      </c>
      <c r="BT10" s="32"/>
      <c r="BU10" s="76">
        <f t="shared" si="3"/>
        <v>0</v>
      </c>
      <c r="BV10" s="31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73"/>
      <c r="CZ10" s="31">
        <f t="shared" si="4"/>
        <v>0</v>
      </c>
      <c r="DA10" s="32">
        <f t="shared" si="4"/>
        <v>0</v>
      </c>
      <c r="DB10" s="32"/>
      <c r="DC10" s="76">
        <f t="shared" si="5"/>
        <v>0</v>
      </c>
      <c r="DG10">
        <f t="shared" si="6"/>
        <v>0</v>
      </c>
      <c r="DH10">
        <f t="shared" si="7"/>
        <v>0</v>
      </c>
      <c r="DI10">
        <f t="shared" si="8"/>
        <v>0</v>
      </c>
      <c r="DJ10">
        <f t="shared" si="9"/>
        <v>0</v>
      </c>
      <c r="DK10">
        <f t="shared" si="10"/>
        <v>0</v>
      </c>
      <c r="DL10">
        <f t="shared" si="11"/>
        <v>0</v>
      </c>
      <c r="DM10">
        <f t="shared" si="12"/>
        <v>0</v>
      </c>
      <c r="DN10">
        <f t="shared" si="13"/>
        <v>0</v>
      </c>
      <c r="DO10">
        <f t="shared" si="14"/>
        <v>0</v>
      </c>
      <c r="DP10">
        <f t="shared" si="15"/>
        <v>0</v>
      </c>
      <c r="DQ10" s="114">
        <f t="shared" si="16"/>
        <v>0</v>
      </c>
      <c r="DR10">
        <f t="shared" si="17"/>
        <v>0</v>
      </c>
      <c r="DS10">
        <f t="shared" si="18"/>
        <v>0</v>
      </c>
      <c r="DT10">
        <f t="shared" si="19"/>
        <v>0</v>
      </c>
      <c r="DU10">
        <f t="shared" si="20"/>
        <v>0</v>
      </c>
      <c r="DV10">
        <f t="shared" si="21"/>
        <v>0</v>
      </c>
      <c r="DW10">
        <f t="shared" si="22"/>
        <v>0</v>
      </c>
      <c r="DX10">
        <f t="shared" si="23"/>
        <v>0</v>
      </c>
      <c r="DY10">
        <f t="shared" si="24"/>
        <v>0</v>
      </c>
      <c r="DZ10">
        <f t="shared" si="25"/>
        <v>0</v>
      </c>
      <c r="EA10">
        <f t="shared" si="26"/>
        <v>0</v>
      </c>
      <c r="EB10" s="115">
        <f t="shared" si="27"/>
        <v>0</v>
      </c>
      <c r="EC10">
        <f t="shared" si="28"/>
        <v>0</v>
      </c>
      <c r="ED10">
        <f t="shared" si="29"/>
        <v>0</v>
      </c>
      <c r="EE10">
        <f t="shared" si="30"/>
        <v>0</v>
      </c>
      <c r="EF10">
        <f t="shared" si="31"/>
        <v>0</v>
      </c>
      <c r="EG10">
        <f t="shared" si="32"/>
        <v>0</v>
      </c>
      <c r="EH10">
        <f t="shared" si="33"/>
        <v>0</v>
      </c>
      <c r="EI10">
        <f t="shared" si="34"/>
        <v>0</v>
      </c>
      <c r="EJ10">
        <f t="shared" si="35"/>
        <v>0</v>
      </c>
      <c r="EK10">
        <f t="shared" si="36"/>
        <v>0</v>
      </c>
      <c r="EL10">
        <f t="shared" si="37"/>
        <v>0</v>
      </c>
      <c r="EM10" s="116">
        <f t="shared" si="38"/>
        <v>0</v>
      </c>
    </row>
    <row r="11" ht="15.75" spans="2:143">
      <c r="B11" s="27"/>
      <c r="C11" s="36">
        <v>5</v>
      </c>
      <c r="D11" s="37" t="s">
        <v>38</v>
      </c>
      <c r="E11" s="38">
        <v>4952</v>
      </c>
      <c r="F11" s="31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73"/>
      <c r="AJ11" s="31">
        <f t="shared" si="0"/>
        <v>0</v>
      </c>
      <c r="AK11" s="32">
        <f t="shared" si="0"/>
        <v>0</v>
      </c>
      <c r="AL11" s="32"/>
      <c r="AM11" s="76">
        <f t="shared" si="1"/>
        <v>0</v>
      </c>
      <c r="AN11" s="31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73"/>
      <c r="BR11" s="31">
        <f t="shared" si="2"/>
        <v>0</v>
      </c>
      <c r="BS11" s="32">
        <f t="shared" si="2"/>
        <v>0</v>
      </c>
      <c r="BT11" s="32"/>
      <c r="BU11" s="76">
        <f t="shared" si="3"/>
        <v>0</v>
      </c>
      <c r="BV11" s="31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73"/>
      <c r="CZ11" s="31">
        <f t="shared" si="4"/>
        <v>0</v>
      </c>
      <c r="DA11" s="32">
        <f t="shared" si="4"/>
        <v>0</v>
      </c>
      <c r="DB11" s="32"/>
      <c r="DC11" s="76">
        <f t="shared" si="5"/>
        <v>0</v>
      </c>
      <c r="DG11">
        <f t="shared" si="6"/>
        <v>0</v>
      </c>
      <c r="DH11">
        <f t="shared" si="7"/>
        <v>0</v>
      </c>
      <c r="DI11">
        <f t="shared" si="8"/>
        <v>0</v>
      </c>
      <c r="DJ11">
        <f t="shared" si="9"/>
        <v>0</v>
      </c>
      <c r="DK11">
        <f t="shared" si="10"/>
        <v>0</v>
      </c>
      <c r="DL11">
        <f t="shared" si="11"/>
        <v>0</v>
      </c>
      <c r="DM11">
        <f t="shared" si="12"/>
        <v>0</v>
      </c>
      <c r="DN11">
        <f t="shared" si="13"/>
        <v>0</v>
      </c>
      <c r="DO11">
        <f t="shared" si="14"/>
        <v>0</v>
      </c>
      <c r="DP11">
        <f t="shared" si="15"/>
        <v>0</v>
      </c>
      <c r="DQ11" s="114">
        <f t="shared" si="16"/>
        <v>0</v>
      </c>
      <c r="DR11">
        <f t="shared" si="17"/>
        <v>0</v>
      </c>
      <c r="DS11">
        <f t="shared" si="18"/>
        <v>0</v>
      </c>
      <c r="DT11">
        <f t="shared" si="19"/>
        <v>0</v>
      </c>
      <c r="DU11">
        <f t="shared" si="20"/>
        <v>0</v>
      </c>
      <c r="DV11">
        <f t="shared" si="21"/>
        <v>0</v>
      </c>
      <c r="DW11">
        <f t="shared" si="22"/>
        <v>0</v>
      </c>
      <c r="DX11">
        <f t="shared" si="23"/>
        <v>0</v>
      </c>
      <c r="DY11">
        <f t="shared" si="24"/>
        <v>0</v>
      </c>
      <c r="DZ11">
        <f t="shared" si="25"/>
        <v>0</v>
      </c>
      <c r="EA11">
        <f t="shared" si="26"/>
        <v>0</v>
      </c>
      <c r="EB11" s="115">
        <f t="shared" si="27"/>
        <v>0</v>
      </c>
      <c r="EC11">
        <f t="shared" si="28"/>
        <v>0</v>
      </c>
      <c r="ED11">
        <f t="shared" si="29"/>
        <v>0</v>
      </c>
      <c r="EE11">
        <f t="shared" si="30"/>
        <v>0</v>
      </c>
      <c r="EF11">
        <f t="shared" si="31"/>
        <v>0</v>
      </c>
      <c r="EG11">
        <f t="shared" si="32"/>
        <v>0</v>
      </c>
      <c r="EH11">
        <f t="shared" si="33"/>
        <v>0</v>
      </c>
      <c r="EI11">
        <f t="shared" si="34"/>
        <v>0</v>
      </c>
      <c r="EJ11">
        <f t="shared" si="35"/>
        <v>0</v>
      </c>
      <c r="EK11">
        <f t="shared" si="36"/>
        <v>0</v>
      </c>
      <c r="EL11">
        <f t="shared" si="37"/>
        <v>0</v>
      </c>
      <c r="EM11" s="116">
        <f t="shared" si="38"/>
        <v>0</v>
      </c>
    </row>
    <row r="12" ht="15.75" spans="2:143">
      <c r="B12" s="27"/>
      <c r="C12" s="36">
        <v>6</v>
      </c>
      <c r="D12" s="37" t="s">
        <v>39</v>
      </c>
      <c r="E12" s="38">
        <v>7125</v>
      </c>
      <c r="F12" s="3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73"/>
      <c r="AJ12" s="31">
        <f t="shared" si="0"/>
        <v>0</v>
      </c>
      <c r="AK12" s="32">
        <f t="shared" si="0"/>
        <v>0</v>
      </c>
      <c r="AL12" s="32"/>
      <c r="AM12" s="76">
        <f t="shared" si="1"/>
        <v>0</v>
      </c>
      <c r="AN12" s="31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73"/>
      <c r="BR12" s="31">
        <f t="shared" si="2"/>
        <v>0</v>
      </c>
      <c r="BS12" s="32">
        <f t="shared" si="2"/>
        <v>0</v>
      </c>
      <c r="BT12" s="32"/>
      <c r="BU12" s="76">
        <f t="shared" si="3"/>
        <v>0</v>
      </c>
      <c r="BV12" s="31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73"/>
      <c r="CZ12" s="31">
        <f t="shared" si="4"/>
        <v>0</v>
      </c>
      <c r="DA12" s="32">
        <f t="shared" si="4"/>
        <v>0</v>
      </c>
      <c r="DB12" s="32"/>
      <c r="DC12" s="76">
        <f t="shared" si="5"/>
        <v>0</v>
      </c>
      <c r="DG12">
        <f t="shared" si="6"/>
        <v>0</v>
      </c>
      <c r="DH12">
        <f t="shared" si="7"/>
        <v>0</v>
      </c>
      <c r="DI12">
        <f t="shared" si="8"/>
        <v>0</v>
      </c>
      <c r="DJ12">
        <f t="shared" si="9"/>
        <v>0</v>
      </c>
      <c r="DK12">
        <f t="shared" si="10"/>
        <v>0</v>
      </c>
      <c r="DL12">
        <f t="shared" si="11"/>
        <v>0</v>
      </c>
      <c r="DM12">
        <f t="shared" si="12"/>
        <v>0</v>
      </c>
      <c r="DN12">
        <f t="shared" si="13"/>
        <v>0</v>
      </c>
      <c r="DO12">
        <f t="shared" si="14"/>
        <v>0</v>
      </c>
      <c r="DP12">
        <f t="shared" si="15"/>
        <v>0</v>
      </c>
      <c r="DQ12" s="114">
        <f t="shared" si="16"/>
        <v>0</v>
      </c>
      <c r="DR12">
        <f t="shared" si="17"/>
        <v>0</v>
      </c>
      <c r="DS12">
        <f t="shared" si="18"/>
        <v>0</v>
      </c>
      <c r="DT12">
        <f t="shared" si="19"/>
        <v>0</v>
      </c>
      <c r="DU12">
        <f t="shared" si="20"/>
        <v>0</v>
      </c>
      <c r="DV12">
        <f t="shared" si="21"/>
        <v>0</v>
      </c>
      <c r="DW12">
        <f t="shared" si="22"/>
        <v>0</v>
      </c>
      <c r="DX12">
        <f t="shared" si="23"/>
        <v>0</v>
      </c>
      <c r="DY12">
        <f t="shared" si="24"/>
        <v>0</v>
      </c>
      <c r="DZ12">
        <f t="shared" si="25"/>
        <v>0</v>
      </c>
      <c r="EA12">
        <f t="shared" si="26"/>
        <v>0</v>
      </c>
      <c r="EB12" s="115">
        <f t="shared" si="27"/>
        <v>0</v>
      </c>
      <c r="EC12">
        <f t="shared" si="28"/>
        <v>0</v>
      </c>
      <c r="ED12">
        <f t="shared" si="29"/>
        <v>0</v>
      </c>
      <c r="EE12">
        <f t="shared" si="30"/>
        <v>0</v>
      </c>
      <c r="EF12">
        <f t="shared" si="31"/>
        <v>0</v>
      </c>
      <c r="EG12">
        <f t="shared" si="32"/>
        <v>0</v>
      </c>
      <c r="EH12">
        <f t="shared" si="33"/>
        <v>0</v>
      </c>
      <c r="EI12">
        <f t="shared" si="34"/>
        <v>0</v>
      </c>
      <c r="EJ12">
        <f t="shared" si="35"/>
        <v>0</v>
      </c>
      <c r="EK12">
        <f t="shared" si="36"/>
        <v>0</v>
      </c>
      <c r="EL12">
        <f t="shared" si="37"/>
        <v>0</v>
      </c>
      <c r="EM12" s="116">
        <f t="shared" si="38"/>
        <v>0</v>
      </c>
    </row>
    <row r="13" ht="15.75" spans="2:143">
      <c r="B13" s="27"/>
      <c r="C13" s="36">
        <v>7</v>
      </c>
      <c r="D13" s="37" t="s">
        <v>40</v>
      </c>
      <c r="E13" s="38">
        <v>2675.17</v>
      </c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73"/>
      <c r="AJ13" s="31">
        <f t="shared" si="0"/>
        <v>0</v>
      </c>
      <c r="AK13" s="32">
        <f t="shared" si="0"/>
        <v>0</v>
      </c>
      <c r="AL13" s="32"/>
      <c r="AM13" s="76">
        <f t="shared" si="1"/>
        <v>0</v>
      </c>
      <c r="AN13" s="31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73"/>
      <c r="BR13" s="31">
        <f t="shared" si="2"/>
        <v>0</v>
      </c>
      <c r="BS13" s="32">
        <f t="shared" si="2"/>
        <v>0</v>
      </c>
      <c r="BT13" s="32"/>
      <c r="BU13" s="76">
        <f t="shared" si="3"/>
        <v>0</v>
      </c>
      <c r="BV13" s="31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73"/>
      <c r="CZ13" s="31">
        <f t="shared" si="4"/>
        <v>0</v>
      </c>
      <c r="DA13" s="32">
        <f t="shared" si="4"/>
        <v>0</v>
      </c>
      <c r="DB13" s="32"/>
      <c r="DC13" s="76">
        <f t="shared" si="5"/>
        <v>0</v>
      </c>
      <c r="DG13">
        <f t="shared" si="6"/>
        <v>0</v>
      </c>
      <c r="DH13">
        <f t="shared" si="7"/>
        <v>0</v>
      </c>
      <c r="DI13">
        <f t="shared" si="8"/>
        <v>0</v>
      </c>
      <c r="DJ13">
        <f t="shared" si="9"/>
        <v>0</v>
      </c>
      <c r="DK13">
        <f t="shared" si="10"/>
        <v>0</v>
      </c>
      <c r="DL13">
        <f t="shared" si="11"/>
        <v>0</v>
      </c>
      <c r="DM13">
        <f t="shared" si="12"/>
        <v>0</v>
      </c>
      <c r="DN13">
        <f t="shared" si="13"/>
        <v>0</v>
      </c>
      <c r="DO13">
        <f t="shared" si="14"/>
        <v>0</v>
      </c>
      <c r="DP13">
        <f t="shared" si="15"/>
        <v>0</v>
      </c>
      <c r="DQ13" s="114">
        <f t="shared" si="16"/>
        <v>0</v>
      </c>
      <c r="DR13">
        <f t="shared" si="17"/>
        <v>0</v>
      </c>
      <c r="DS13">
        <f t="shared" si="18"/>
        <v>0</v>
      </c>
      <c r="DT13">
        <f t="shared" si="19"/>
        <v>0</v>
      </c>
      <c r="DU13">
        <f t="shared" si="20"/>
        <v>0</v>
      </c>
      <c r="DV13">
        <f t="shared" si="21"/>
        <v>0</v>
      </c>
      <c r="DW13">
        <f t="shared" si="22"/>
        <v>0</v>
      </c>
      <c r="DX13">
        <f t="shared" si="23"/>
        <v>0</v>
      </c>
      <c r="DY13">
        <f t="shared" si="24"/>
        <v>0</v>
      </c>
      <c r="DZ13">
        <f t="shared" si="25"/>
        <v>0</v>
      </c>
      <c r="EA13">
        <f t="shared" si="26"/>
        <v>0</v>
      </c>
      <c r="EB13" s="115">
        <f t="shared" si="27"/>
        <v>0</v>
      </c>
      <c r="EC13">
        <f t="shared" si="28"/>
        <v>0</v>
      </c>
      <c r="ED13">
        <f t="shared" si="29"/>
        <v>0</v>
      </c>
      <c r="EE13">
        <f t="shared" si="30"/>
        <v>0</v>
      </c>
      <c r="EF13">
        <f t="shared" si="31"/>
        <v>0</v>
      </c>
      <c r="EG13">
        <f t="shared" si="32"/>
        <v>0</v>
      </c>
      <c r="EH13">
        <f t="shared" si="33"/>
        <v>0</v>
      </c>
      <c r="EI13">
        <f t="shared" si="34"/>
        <v>0</v>
      </c>
      <c r="EJ13">
        <f t="shared" si="35"/>
        <v>0</v>
      </c>
      <c r="EK13">
        <f t="shared" si="36"/>
        <v>0</v>
      </c>
      <c r="EL13">
        <f t="shared" si="37"/>
        <v>0</v>
      </c>
      <c r="EM13" s="116">
        <f t="shared" si="38"/>
        <v>0</v>
      </c>
    </row>
    <row r="14" ht="15.75" spans="2:143">
      <c r="B14" s="27"/>
      <c r="C14" s="36">
        <v>8</v>
      </c>
      <c r="D14" s="37" t="s">
        <v>41</v>
      </c>
      <c r="E14" s="38">
        <v>2206</v>
      </c>
      <c r="F14" s="31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73"/>
      <c r="AJ14" s="31">
        <f t="shared" si="0"/>
        <v>0</v>
      </c>
      <c r="AK14" s="32">
        <f t="shared" si="0"/>
        <v>0</v>
      </c>
      <c r="AL14" s="32"/>
      <c r="AM14" s="76">
        <f t="shared" si="1"/>
        <v>0</v>
      </c>
      <c r="AN14" s="31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73"/>
      <c r="BR14" s="31">
        <f t="shared" si="2"/>
        <v>0</v>
      </c>
      <c r="BS14" s="32">
        <f t="shared" si="2"/>
        <v>0</v>
      </c>
      <c r="BT14" s="32"/>
      <c r="BU14" s="76">
        <f t="shared" si="3"/>
        <v>0</v>
      </c>
      <c r="BV14" s="31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73"/>
      <c r="CZ14" s="31">
        <f t="shared" si="4"/>
        <v>0</v>
      </c>
      <c r="DA14" s="32">
        <f t="shared" si="4"/>
        <v>0</v>
      </c>
      <c r="DB14" s="32"/>
      <c r="DC14" s="76">
        <f t="shared" si="5"/>
        <v>0</v>
      </c>
      <c r="DG14">
        <f t="shared" si="6"/>
        <v>0</v>
      </c>
      <c r="DH14">
        <f t="shared" si="7"/>
        <v>0</v>
      </c>
      <c r="DI14">
        <f t="shared" si="8"/>
        <v>0</v>
      </c>
      <c r="DJ14">
        <f t="shared" si="9"/>
        <v>0</v>
      </c>
      <c r="DK14">
        <f t="shared" si="10"/>
        <v>0</v>
      </c>
      <c r="DL14">
        <f t="shared" si="11"/>
        <v>0</v>
      </c>
      <c r="DM14">
        <f t="shared" si="12"/>
        <v>0</v>
      </c>
      <c r="DN14">
        <f t="shared" si="13"/>
        <v>0</v>
      </c>
      <c r="DO14">
        <f t="shared" si="14"/>
        <v>0</v>
      </c>
      <c r="DP14">
        <f t="shared" si="15"/>
        <v>0</v>
      </c>
      <c r="DQ14" s="114">
        <f t="shared" si="16"/>
        <v>0</v>
      </c>
      <c r="DR14">
        <f t="shared" si="17"/>
        <v>0</v>
      </c>
      <c r="DS14">
        <f t="shared" si="18"/>
        <v>0</v>
      </c>
      <c r="DT14">
        <f t="shared" si="19"/>
        <v>0</v>
      </c>
      <c r="DU14">
        <f t="shared" si="20"/>
        <v>0</v>
      </c>
      <c r="DV14">
        <f t="shared" si="21"/>
        <v>0</v>
      </c>
      <c r="DW14">
        <f t="shared" si="22"/>
        <v>0</v>
      </c>
      <c r="DX14">
        <f t="shared" si="23"/>
        <v>0</v>
      </c>
      <c r="DY14">
        <f t="shared" si="24"/>
        <v>0</v>
      </c>
      <c r="DZ14">
        <f t="shared" si="25"/>
        <v>0</v>
      </c>
      <c r="EA14">
        <f t="shared" si="26"/>
        <v>0</v>
      </c>
      <c r="EB14" s="115">
        <f t="shared" si="27"/>
        <v>0</v>
      </c>
      <c r="EC14">
        <f t="shared" si="28"/>
        <v>0</v>
      </c>
      <c r="ED14">
        <f t="shared" si="29"/>
        <v>0</v>
      </c>
      <c r="EE14">
        <f t="shared" si="30"/>
        <v>0</v>
      </c>
      <c r="EF14">
        <f t="shared" si="31"/>
        <v>0</v>
      </c>
      <c r="EG14">
        <f t="shared" si="32"/>
        <v>0</v>
      </c>
      <c r="EH14">
        <f t="shared" si="33"/>
        <v>0</v>
      </c>
      <c r="EI14">
        <f t="shared" si="34"/>
        <v>0</v>
      </c>
      <c r="EJ14">
        <f t="shared" si="35"/>
        <v>0</v>
      </c>
      <c r="EK14">
        <f t="shared" si="36"/>
        <v>0</v>
      </c>
      <c r="EL14">
        <f t="shared" si="37"/>
        <v>0</v>
      </c>
      <c r="EM14" s="116">
        <f t="shared" si="38"/>
        <v>0</v>
      </c>
    </row>
    <row r="15" ht="16.5" spans="2:143">
      <c r="B15" s="39"/>
      <c r="C15" s="40">
        <v>9</v>
      </c>
      <c r="D15" s="41" t="s">
        <v>42</v>
      </c>
      <c r="E15" s="42">
        <v>1832</v>
      </c>
      <c r="F15" s="4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77"/>
      <c r="AJ15" s="43">
        <f t="shared" si="0"/>
        <v>0</v>
      </c>
      <c r="AK15" s="44">
        <f t="shared" si="0"/>
        <v>0</v>
      </c>
      <c r="AL15" s="44"/>
      <c r="AM15" s="78">
        <f t="shared" si="1"/>
        <v>0</v>
      </c>
      <c r="AN15" s="43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77"/>
      <c r="BR15" s="43">
        <f t="shared" si="2"/>
        <v>0</v>
      </c>
      <c r="BS15" s="44">
        <f t="shared" si="2"/>
        <v>0</v>
      </c>
      <c r="BT15" s="44"/>
      <c r="BU15" s="78">
        <f t="shared" si="3"/>
        <v>0</v>
      </c>
      <c r="BV15" s="43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77"/>
      <c r="CZ15" s="43">
        <f t="shared" si="4"/>
        <v>0</v>
      </c>
      <c r="DA15" s="44">
        <f t="shared" si="4"/>
        <v>0</v>
      </c>
      <c r="DB15" s="44"/>
      <c r="DC15" s="78">
        <f t="shared" si="5"/>
        <v>0</v>
      </c>
      <c r="DG15">
        <f t="shared" si="6"/>
        <v>0</v>
      </c>
      <c r="DH15">
        <f t="shared" si="7"/>
        <v>0</v>
      </c>
      <c r="DI15">
        <f t="shared" si="8"/>
        <v>0</v>
      </c>
      <c r="DJ15">
        <f t="shared" si="9"/>
        <v>0</v>
      </c>
      <c r="DK15">
        <f t="shared" si="10"/>
        <v>0</v>
      </c>
      <c r="DL15">
        <f t="shared" si="11"/>
        <v>0</v>
      </c>
      <c r="DM15">
        <f t="shared" si="12"/>
        <v>0</v>
      </c>
      <c r="DN15">
        <f t="shared" si="13"/>
        <v>0</v>
      </c>
      <c r="DO15">
        <f t="shared" si="14"/>
        <v>0</v>
      </c>
      <c r="DP15">
        <f t="shared" si="15"/>
        <v>0</v>
      </c>
      <c r="DQ15" s="114">
        <f t="shared" si="16"/>
        <v>0</v>
      </c>
      <c r="DR15">
        <f t="shared" si="17"/>
        <v>0</v>
      </c>
      <c r="DS15">
        <f t="shared" si="18"/>
        <v>0</v>
      </c>
      <c r="DT15">
        <f t="shared" si="19"/>
        <v>0</v>
      </c>
      <c r="DU15">
        <f t="shared" si="20"/>
        <v>0</v>
      </c>
      <c r="DV15">
        <f t="shared" si="21"/>
        <v>0</v>
      </c>
      <c r="DW15">
        <f t="shared" si="22"/>
        <v>0</v>
      </c>
      <c r="DX15">
        <f t="shared" si="23"/>
        <v>0</v>
      </c>
      <c r="DY15">
        <f t="shared" si="24"/>
        <v>0</v>
      </c>
      <c r="DZ15">
        <f t="shared" si="25"/>
        <v>0</v>
      </c>
      <c r="EA15">
        <f t="shared" si="26"/>
        <v>0</v>
      </c>
      <c r="EB15" s="115">
        <f t="shared" si="27"/>
        <v>0</v>
      </c>
      <c r="EC15">
        <f t="shared" si="28"/>
        <v>0</v>
      </c>
      <c r="ED15">
        <f t="shared" si="29"/>
        <v>0</v>
      </c>
      <c r="EE15">
        <f t="shared" si="30"/>
        <v>0</v>
      </c>
      <c r="EF15">
        <f t="shared" si="31"/>
        <v>0</v>
      </c>
      <c r="EG15">
        <f t="shared" si="32"/>
        <v>0</v>
      </c>
      <c r="EH15">
        <f t="shared" si="33"/>
        <v>0</v>
      </c>
      <c r="EI15">
        <f t="shared" si="34"/>
        <v>0</v>
      </c>
      <c r="EJ15">
        <f t="shared" si="35"/>
        <v>0</v>
      </c>
      <c r="EK15">
        <f t="shared" si="36"/>
        <v>0</v>
      </c>
      <c r="EL15">
        <f t="shared" si="37"/>
        <v>0</v>
      </c>
      <c r="EM15" s="116">
        <f t="shared" si="38"/>
        <v>0</v>
      </c>
    </row>
    <row r="16" ht="16.5" spans="2:143">
      <c r="B16" s="45"/>
      <c r="C16" s="46"/>
      <c r="D16" s="47" t="s">
        <v>43</v>
      </c>
      <c r="E16" s="48">
        <f>SUM(E7:E15)</f>
        <v>32043.67</v>
      </c>
      <c r="F16" s="49">
        <f>SUM(F7:F15)</f>
        <v>0</v>
      </c>
      <c r="G16" s="50">
        <f t="shared" ref="G16:AL16" si="39">SUM(G7:G15)</f>
        <v>0</v>
      </c>
      <c r="H16" s="50">
        <f t="shared" si="39"/>
        <v>0</v>
      </c>
      <c r="I16" s="50">
        <f t="shared" si="39"/>
        <v>0</v>
      </c>
      <c r="J16" s="50">
        <f t="shared" si="39"/>
        <v>0</v>
      </c>
      <c r="K16" s="50">
        <f t="shared" si="39"/>
        <v>0</v>
      </c>
      <c r="L16" s="50">
        <f t="shared" si="39"/>
        <v>0</v>
      </c>
      <c r="M16" s="50">
        <f t="shared" si="39"/>
        <v>0</v>
      </c>
      <c r="N16" s="50">
        <f t="shared" si="39"/>
        <v>0</v>
      </c>
      <c r="O16" s="50">
        <f t="shared" si="39"/>
        <v>0</v>
      </c>
      <c r="P16" s="50">
        <f t="shared" si="39"/>
        <v>0</v>
      </c>
      <c r="Q16" s="50">
        <f t="shared" si="39"/>
        <v>0</v>
      </c>
      <c r="R16" s="50">
        <f t="shared" si="39"/>
        <v>0</v>
      </c>
      <c r="S16" s="50">
        <f t="shared" si="39"/>
        <v>0</v>
      </c>
      <c r="T16" s="50">
        <f t="shared" si="39"/>
        <v>0</v>
      </c>
      <c r="U16" s="50">
        <f t="shared" si="39"/>
        <v>0</v>
      </c>
      <c r="V16" s="50">
        <f t="shared" si="39"/>
        <v>0</v>
      </c>
      <c r="W16" s="50">
        <f t="shared" si="39"/>
        <v>0</v>
      </c>
      <c r="X16" s="50">
        <f t="shared" si="39"/>
        <v>0</v>
      </c>
      <c r="Y16" s="50">
        <f t="shared" si="39"/>
        <v>0</v>
      </c>
      <c r="Z16" s="50">
        <f t="shared" si="39"/>
        <v>0</v>
      </c>
      <c r="AA16" s="50">
        <f t="shared" si="39"/>
        <v>0</v>
      </c>
      <c r="AB16" s="50">
        <f t="shared" si="39"/>
        <v>0</v>
      </c>
      <c r="AC16" s="50">
        <f t="shared" si="39"/>
        <v>0</v>
      </c>
      <c r="AD16" s="50">
        <f t="shared" si="39"/>
        <v>0</v>
      </c>
      <c r="AE16" s="50">
        <f t="shared" si="39"/>
        <v>0</v>
      </c>
      <c r="AF16" s="50">
        <f t="shared" si="39"/>
        <v>0</v>
      </c>
      <c r="AG16" s="50">
        <f t="shared" si="39"/>
        <v>0</v>
      </c>
      <c r="AH16" s="50">
        <f t="shared" si="39"/>
        <v>0</v>
      </c>
      <c r="AI16" s="79">
        <f t="shared" si="39"/>
        <v>0</v>
      </c>
      <c r="AJ16" s="49">
        <f t="shared" si="39"/>
        <v>0</v>
      </c>
      <c r="AK16" s="50">
        <f t="shared" si="39"/>
        <v>0</v>
      </c>
      <c r="AL16" s="50">
        <f t="shared" si="39"/>
        <v>0</v>
      </c>
      <c r="AM16" s="80">
        <f t="shared" si="1"/>
        <v>0</v>
      </c>
      <c r="AN16" s="49">
        <f>SUM(AN7:AN15)</f>
        <v>0</v>
      </c>
      <c r="AO16" s="50">
        <f t="shared" ref="AO16:BT16" si="40">SUM(AO7:AO15)</f>
        <v>0</v>
      </c>
      <c r="AP16" s="50">
        <f t="shared" si="40"/>
        <v>0</v>
      </c>
      <c r="AQ16" s="50">
        <f t="shared" si="40"/>
        <v>0</v>
      </c>
      <c r="AR16" s="50">
        <f t="shared" si="40"/>
        <v>0</v>
      </c>
      <c r="AS16" s="50">
        <f t="shared" si="40"/>
        <v>0</v>
      </c>
      <c r="AT16" s="50">
        <f t="shared" si="40"/>
        <v>0</v>
      </c>
      <c r="AU16" s="50">
        <f t="shared" si="40"/>
        <v>0</v>
      </c>
      <c r="AV16" s="50">
        <f t="shared" si="40"/>
        <v>0</v>
      </c>
      <c r="AW16" s="50">
        <f t="shared" si="40"/>
        <v>0</v>
      </c>
      <c r="AX16" s="50">
        <f t="shared" si="40"/>
        <v>0</v>
      </c>
      <c r="AY16" s="50">
        <f t="shared" si="40"/>
        <v>0</v>
      </c>
      <c r="AZ16" s="50">
        <f t="shared" si="40"/>
        <v>0</v>
      </c>
      <c r="BA16" s="50">
        <f t="shared" si="40"/>
        <v>0</v>
      </c>
      <c r="BB16" s="50">
        <f t="shared" si="40"/>
        <v>0</v>
      </c>
      <c r="BC16" s="50">
        <f t="shared" si="40"/>
        <v>0</v>
      </c>
      <c r="BD16" s="50">
        <f t="shared" si="40"/>
        <v>0</v>
      </c>
      <c r="BE16" s="50">
        <f t="shared" si="40"/>
        <v>0</v>
      </c>
      <c r="BF16" s="50">
        <f t="shared" si="40"/>
        <v>0</v>
      </c>
      <c r="BG16" s="50">
        <f t="shared" si="40"/>
        <v>0</v>
      </c>
      <c r="BH16" s="50">
        <f t="shared" si="40"/>
        <v>0</v>
      </c>
      <c r="BI16" s="50">
        <f t="shared" si="40"/>
        <v>0</v>
      </c>
      <c r="BJ16" s="50">
        <f t="shared" si="40"/>
        <v>0</v>
      </c>
      <c r="BK16" s="50">
        <f t="shared" si="40"/>
        <v>0</v>
      </c>
      <c r="BL16" s="50">
        <f t="shared" si="40"/>
        <v>0</v>
      </c>
      <c r="BM16" s="50">
        <f t="shared" si="40"/>
        <v>0</v>
      </c>
      <c r="BN16" s="50">
        <f t="shared" si="40"/>
        <v>0</v>
      </c>
      <c r="BO16" s="50">
        <f t="shared" si="40"/>
        <v>0</v>
      </c>
      <c r="BP16" s="50">
        <f t="shared" si="40"/>
        <v>0</v>
      </c>
      <c r="BQ16" s="79">
        <f t="shared" si="40"/>
        <v>0</v>
      </c>
      <c r="BR16" s="49">
        <f t="shared" si="40"/>
        <v>0</v>
      </c>
      <c r="BS16" s="50">
        <f t="shared" si="40"/>
        <v>0</v>
      </c>
      <c r="BT16" s="50">
        <f t="shared" si="40"/>
        <v>0</v>
      </c>
      <c r="BU16" s="80">
        <f t="shared" si="3"/>
        <v>0</v>
      </c>
      <c r="BV16" s="49">
        <f>SUM(BV7:BV15)</f>
        <v>0</v>
      </c>
      <c r="BW16" s="50">
        <f t="shared" ref="BW16:DB16" si="41">SUM(BW7:BW15)</f>
        <v>0</v>
      </c>
      <c r="BX16" s="50">
        <f t="shared" si="41"/>
        <v>0</v>
      </c>
      <c r="BY16" s="50">
        <f t="shared" si="41"/>
        <v>0</v>
      </c>
      <c r="BZ16" s="50">
        <f t="shared" si="41"/>
        <v>0</v>
      </c>
      <c r="CA16" s="50">
        <f t="shared" si="41"/>
        <v>0</v>
      </c>
      <c r="CB16" s="50">
        <f t="shared" si="41"/>
        <v>0</v>
      </c>
      <c r="CC16" s="50">
        <f t="shared" si="41"/>
        <v>0</v>
      </c>
      <c r="CD16" s="50">
        <f t="shared" si="41"/>
        <v>0</v>
      </c>
      <c r="CE16" s="50">
        <f t="shared" si="41"/>
        <v>0</v>
      </c>
      <c r="CF16" s="50">
        <f t="shared" si="41"/>
        <v>0</v>
      </c>
      <c r="CG16" s="50">
        <f t="shared" si="41"/>
        <v>0</v>
      </c>
      <c r="CH16" s="50">
        <f t="shared" si="41"/>
        <v>0</v>
      </c>
      <c r="CI16" s="50">
        <f t="shared" si="41"/>
        <v>0</v>
      </c>
      <c r="CJ16" s="50">
        <f t="shared" si="41"/>
        <v>0</v>
      </c>
      <c r="CK16" s="50">
        <f t="shared" si="41"/>
        <v>0</v>
      </c>
      <c r="CL16" s="50">
        <f t="shared" si="41"/>
        <v>0</v>
      </c>
      <c r="CM16" s="50">
        <f t="shared" si="41"/>
        <v>0</v>
      </c>
      <c r="CN16" s="50">
        <f t="shared" si="41"/>
        <v>0</v>
      </c>
      <c r="CO16" s="50">
        <f t="shared" si="41"/>
        <v>0</v>
      </c>
      <c r="CP16" s="50">
        <f t="shared" si="41"/>
        <v>0</v>
      </c>
      <c r="CQ16" s="50">
        <f t="shared" si="41"/>
        <v>0</v>
      </c>
      <c r="CR16" s="50">
        <f t="shared" si="41"/>
        <v>0</v>
      </c>
      <c r="CS16" s="50">
        <f t="shared" si="41"/>
        <v>0</v>
      </c>
      <c r="CT16" s="50">
        <f t="shared" si="41"/>
        <v>0</v>
      </c>
      <c r="CU16" s="50">
        <f t="shared" si="41"/>
        <v>0</v>
      </c>
      <c r="CV16" s="50">
        <f t="shared" si="41"/>
        <v>0</v>
      </c>
      <c r="CW16" s="50">
        <f t="shared" si="41"/>
        <v>0</v>
      </c>
      <c r="CX16" s="50">
        <f t="shared" si="41"/>
        <v>0</v>
      </c>
      <c r="CY16" s="79">
        <f t="shared" si="41"/>
        <v>0</v>
      </c>
      <c r="CZ16" s="49">
        <f t="shared" si="41"/>
        <v>0</v>
      </c>
      <c r="DA16" s="50">
        <f t="shared" si="41"/>
        <v>0</v>
      </c>
      <c r="DB16" s="50">
        <f t="shared" si="41"/>
        <v>0</v>
      </c>
      <c r="DC16" s="80">
        <f t="shared" si="5"/>
        <v>0</v>
      </c>
      <c r="DG16">
        <f t="shared" ref="DG16:EM16" si="42">SUM(DG7:DG15)</f>
        <v>0</v>
      </c>
      <c r="DH16">
        <f t="shared" si="42"/>
        <v>0</v>
      </c>
      <c r="DI16">
        <f t="shared" si="42"/>
        <v>0</v>
      </c>
      <c r="DJ16">
        <f t="shared" si="42"/>
        <v>0</v>
      </c>
      <c r="DK16">
        <f t="shared" si="42"/>
        <v>0</v>
      </c>
      <c r="DL16">
        <f t="shared" si="42"/>
        <v>0</v>
      </c>
      <c r="DM16">
        <f t="shared" si="42"/>
        <v>0</v>
      </c>
      <c r="DN16">
        <f t="shared" si="42"/>
        <v>0</v>
      </c>
      <c r="DO16">
        <f t="shared" si="42"/>
        <v>0</v>
      </c>
      <c r="DP16">
        <f t="shared" si="42"/>
        <v>0</v>
      </c>
      <c r="DQ16" s="114">
        <f t="shared" si="42"/>
        <v>0</v>
      </c>
      <c r="DR16">
        <f t="shared" si="42"/>
        <v>0</v>
      </c>
      <c r="DS16">
        <f t="shared" si="42"/>
        <v>0</v>
      </c>
      <c r="DT16">
        <f t="shared" si="42"/>
        <v>0</v>
      </c>
      <c r="DU16">
        <f t="shared" si="42"/>
        <v>0</v>
      </c>
      <c r="DV16">
        <f t="shared" si="42"/>
        <v>0</v>
      </c>
      <c r="DW16">
        <f t="shared" si="42"/>
        <v>0</v>
      </c>
      <c r="DX16">
        <f t="shared" si="42"/>
        <v>0</v>
      </c>
      <c r="DY16">
        <f t="shared" si="42"/>
        <v>0</v>
      </c>
      <c r="DZ16">
        <f t="shared" si="42"/>
        <v>0</v>
      </c>
      <c r="EA16">
        <f t="shared" si="42"/>
        <v>0</v>
      </c>
      <c r="EB16" s="115">
        <f t="shared" si="42"/>
        <v>0</v>
      </c>
      <c r="EC16">
        <f t="shared" si="42"/>
        <v>0</v>
      </c>
      <c r="ED16">
        <f t="shared" si="42"/>
        <v>0</v>
      </c>
      <c r="EE16">
        <f t="shared" si="42"/>
        <v>0</v>
      </c>
      <c r="EF16">
        <f t="shared" si="42"/>
        <v>0</v>
      </c>
      <c r="EG16">
        <f t="shared" si="42"/>
        <v>0</v>
      </c>
      <c r="EH16">
        <f t="shared" si="42"/>
        <v>0</v>
      </c>
      <c r="EI16">
        <f t="shared" si="42"/>
        <v>0</v>
      </c>
      <c r="EJ16">
        <f t="shared" si="42"/>
        <v>0</v>
      </c>
      <c r="EK16">
        <f t="shared" si="42"/>
        <v>0</v>
      </c>
      <c r="EL16">
        <f t="shared" si="42"/>
        <v>0</v>
      </c>
      <c r="EM16" s="116">
        <f t="shared" si="42"/>
        <v>0</v>
      </c>
    </row>
    <row r="17" ht="15.75" spans="2:143">
      <c r="B17" s="21" t="s">
        <v>44</v>
      </c>
      <c r="C17" s="22">
        <v>10</v>
      </c>
      <c r="D17" s="23" t="s">
        <v>45</v>
      </c>
      <c r="E17" s="24">
        <v>3854</v>
      </c>
      <c r="F17" s="25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71"/>
      <c r="AJ17" s="25">
        <f t="shared" ref="AJ17:AK25" si="43">F17+I17+L17+O17+R17+U17+X17+AA17+AD17+AG17</f>
        <v>0</v>
      </c>
      <c r="AK17" s="26">
        <f t="shared" si="43"/>
        <v>0</v>
      </c>
      <c r="AL17" s="26"/>
      <c r="AM17" s="72">
        <f t="shared" si="1"/>
        <v>0</v>
      </c>
      <c r="AN17" s="25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71"/>
      <c r="BR17" s="25">
        <f t="shared" ref="BR17:BS25" si="44">AN17+AQ17+AT17+AW17+AZ17+BC17+BF17+BI17+BL17+BO17</f>
        <v>0</v>
      </c>
      <c r="BS17" s="26">
        <f t="shared" si="44"/>
        <v>0</v>
      </c>
      <c r="BT17" s="26"/>
      <c r="BU17" s="72">
        <f t="shared" si="3"/>
        <v>0</v>
      </c>
      <c r="BV17" s="25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71"/>
      <c r="CZ17" s="25">
        <f t="shared" ref="CZ17:DA25" si="45">BV17+BY17+CB17+CE17+CH17+CK17+CN17+CQ17+CT17+CW17</f>
        <v>0</v>
      </c>
      <c r="DA17" s="26">
        <f t="shared" si="45"/>
        <v>0</v>
      </c>
      <c r="DB17" s="26"/>
      <c r="DC17" s="72">
        <f t="shared" si="5"/>
        <v>0</v>
      </c>
      <c r="DG17">
        <f t="shared" si="6"/>
        <v>0</v>
      </c>
      <c r="DH17">
        <f t="shared" si="7"/>
        <v>0</v>
      </c>
      <c r="DI17">
        <f t="shared" si="8"/>
        <v>0</v>
      </c>
      <c r="DJ17">
        <f t="shared" si="9"/>
        <v>0</v>
      </c>
      <c r="DK17">
        <f t="shared" si="10"/>
        <v>0</v>
      </c>
      <c r="DL17">
        <f t="shared" si="11"/>
        <v>0</v>
      </c>
      <c r="DM17">
        <f t="shared" si="12"/>
        <v>0</v>
      </c>
      <c r="DN17">
        <f t="shared" si="13"/>
        <v>0</v>
      </c>
      <c r="DO17">
        <f t="shared" si="14"/>
        <v>0</v>
      </c>
      <c r="DP17">
        <f t="shared" si="15"/>
        <v>0</v>
      </c>
      <c r="DQ17" s="114">
        <f t="shared" si="16"/>
        <v>0</v>
      </c>
      <c r="DR17">
        <f t="shared" si="17"/>
        <v>0</v>
      </c>
      <c r="DS17">
        <f t="shared" si="18"/>
        <v>0</v>
      </c>
      <c r="DT17">
        <f t="shared" si="19"/>
        <v>0</v>
      </c>
      <c r="DU17">
        <f t="shared" si="20"/>
        <v>0</v>
      </c>
      <c r="DV17">
        <f t="shared" si="21"/>
        <v>0</v>
      </c>
      <c r="DW17">
        <f t="shared" si="22"/>
        <v>0</v>
      </c>
      <c r="DX17">
        <f t="shared" si="23"/>
        <v>0</v>
      </c>
      <c r="DY17">
        <f t="shared" si="24"/>
        <v>0</v>
      </c>
      <c r="DZ17">
        <f t="shared" si="25"/>
        <v>0</v>
      </c>
      <c r="EA17">
        <f t="shared" si="26"/>
        <v>0</v>
      </c>
      <c r="EB17" s="115">
        <f t="shared" si="27"/>
        <v>0</v>
      </c>
      <c r="EC17">
        <f t="shared" si="28"/>
        <v>0</v>
      </c>
      <c r="ED17">
        <f t="shared" si="29"/>
        <v>0</v>
      </c>
      <c r="EE17">
        <f t="shared" si="30"/>
        <v>0</v>
      </c>
      <c r="EF17">
        <f t="shared" si="31"/>
        <v>0</v>
      </c>
      <c r="EG17">
        <f t="shared" si="32"/>
        <v>0</v>
      </c>
      <c r="EH17">
        <f t="shared" si="33"/>
        <v>0</v>
      </c>
      <c r="EI17">
        <f t="shared" si="34"/>
        <v>0</v>
      </c>
      <c r="EJ17">
        <f t="shared" si="35"/>
        <v>0</v>
      </c>
      <c r="EK17">
        <f t="shared" si="36"/>
        <v>0</v>
      </c>
      <c r="EL17">
        <f t="shared" si="37"/>
        <v>0</v>
      </c>
      <c r="EM17" s="116">
        <f t="shared" si="38"/>
        <v>0</v>
      </c>
    </row>
    <row r="18" ht="15.75" spans="2:143">
      <c r="B18" s="27"/>
      <c r="C18" s="36">
        <v>11</v>
      </c>
      <c r="D18" s="37" t="s">
        <v>47</v>
      </c>
      <c r="E18" s="38">
        <v>3142</v>
      </c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73"/>
      <c r="AJ18" s="31">
        <f t="shared" si="43"/>
        <v>0</v>
      </c>
      <c r="AK18" s="32">
        <f t="shared" si="43"/>
        <v>0</v>
      </c>
      <c r="AL18" s="32"/>
      <c r="AM18" s="76">
        <f t="shared" si="1"/>
        <v>0</v>
      </c>
      <c r="AN18" s="31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73"/>
      <c r="BR18" s="31">
        <f t="shared" si="44"/>
        <v>0</v>
      </c>
      <c r="BS18" s="32">
        <f t="shared" si="44"/>
        <v>0</v>
      </c>
      <c r="BT18" s="32"/>
      <c r="BU18" s="76">
        <f t="shared" si="3"/>
        <v>0</v>
      </c>
      <c r="BV18" s="31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73"/>
      <c r="CZ18" s="31">
        <f t="shared" si="45"/>
        <v>0</v>
      </c>
      <c r="DA18" s="32">
        <f t="shared" si="45"/>
        <v>0</v>
      </c>
      <c r="DB18" s="32"/>
      <c r="DC18" s="76">
        <f t="shared" si="5"/>
        <v>0</v>
      </c>
      <c r="DG18">
        <f t="shared" si="6"/>
        <v>0</v>
      </c>
      <c r="DH18">
        <f t="shared" si="7"/>
        <v>0</v>
      </c>
      <c r="DI18">
        <f t="shared" si="8"/>
        <v>0</v>
      </c>
      <c r="DJ18">
        <f t="shared" si="9"/>
        <v>0</v>
      </c>
      <c r="DK18">
        <f t="shared" si="10"/>
        <v>0</v>
      </c>
      <c r="DL18">
        <f t="shared" si="11"/>
        <v>0</v>
      </c>
      <c r="DM18">
        <f t="shared" si="12"/>
        <v>0</v>
      </c>
      <c r="DN18">
        <f t="shared" si="13"/>
        <v>0</v>
      </c>
      <c r="DO18">
        <f t="shared" si="14"/>
        <v>0</v>
      </c>
      <c r="DP18">
        <f t="shared" si="15"/>
        <v>0</v>
      </c>
      <c r="DQ18" s="114">
        <f t="shared" si="16"/>
        <v>0</v>
      </c>
      <c r="DR18">
        <f t="shared" si="17"/>
        <v>0</v>
      </c>
      <c r="DS18">
        <f t="shared" si="18"/>
        <v>0</v>
      </c>
      <c r="DT18">
        <f t="shared" si="19"/>
        <v>0</v>
      </c>
      <c r="DU18">
        <f t="shared" si="20"/>
        <v>0</v>
      </c>
      <c r="DV18">
        <f t="shared" si="21"/>
        <v>0</v>
      </c>
      <c r="DW18">
        <f t="shared" si="22"/>
        <v>0</v>
      </c>
      <c r="DX18">
        <f t="shared" si="23"/>
        <v>0</v>
      </c>
      <c r="DY18">
        <f t="shared" si="24"/>
        <v>0</v>
      </c>
      <c r="DZ18">
        <f t="shared" si="25"/>
        <v>0</v>
      </c>
      <c r="EA18">
        <f t="shared" si="26"/>
        <v>0</v>
      </c>
      <c r="EB18" s="115">
        <f t="shared" si="27"/>
        <v>0</v>
      </c>
      <c r="EC18">
        <f t="shared" si="28"/>
        <v>0</v>
      </c>
      <c r="ED18">
        <f t="shared" si="29"/>
        <v>0</v>
      </c>
      <c r="EE18">
        <f t="shared" si="30"/>
        <v>0</v>
      </c>
      <c r="EF18">
        <f t="shared" si="31"/>
        <v>0</v>
      </c>
      <c r="EG18">
        <f t="shared" si="32"/>
        <v>0</v>
      </c>
      <c r="EH18">
        <f t="shared" si="33"/>
        <v>0</v>
      </c>
      <c r="EI18">
        <f t="shared" si="34"/>
        <v>0</v>
      </c>
      <c r="EJ18">
        <f t="shared" si="35"/>
        <v>0</v>
      </c>
      <c r="EK18">
        <f t="shared" si="36"/>
        <v>0</v>
      </c>
      <c r="EL18">
        <f t="shared" si="37"/>
        <v>0</v>
      </c>
      <c r="EM18" s="116">
        <f t="shared" si="38"/>
        <v>0</v>
      </c>
    </row>
    <row r="19" ht="15.75" spans="2:143">
      <c r="B19" s="27"/>
      <c r="C19" s="33">
        <v>12</v>
      </c>
      <c r="D19" s="34" t="s">
        <v>48</v>
      </c>
      <c r="E19" s="35">
        <v>6520</v>
      </c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73"/>
      <c r="AJ19" s="31">
        <f t="shared" si="43"/>
        <v>0</v>
      </c>
      <c r="AK19" s="32">
        <f t="shared" si="43"/>
        <v>0</v>
      </c>
      <c r="AL19" s="32"/>
      <c r="AM19" s="76">
        <f t="shared" si="1"/>
        <v>0</v>
      </c>
      <c r="AN19" s="31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73"/>
      <c r="BR19" s="31">
        <f t="shared" si="44"/>
        <v>0</v>
      </c>
      <c r="BS19" s="32">
        <f t="shared" si="44"/>
        <v>0</v>
      </c>
      <c r="BT19" s="32"/>
      <c r="BU19" s="76">
        <f t="shared" si="3"/>
        <v>0</v>
      </c>
      <c r="BV19" s="31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73"/>
      <c r="CZ19" s="31">
        <f t="shared" si="45"/>
        <v>0</v>
      </c>
      <c r="DA19" s="32">
        <f t="shared" si="45"/>
        <v>0</v>
      </c>
      <c r="DB19" s="32"/>
      <c r="DC19" s="76">
        <f t="shared" si="5"/>
        <v>0</v>
      </c>
      <c r="DG19">
        <f t="shared" si="6"/>
        <v>0</v>
      </c>
      <c r="DH19">
        <f t="shared" si="7"/>
        <v>0</v>
      </c>
      <c r="DI19">
        <f t="shared" si="8"/>
        <v>0</v>
      </c>
      <c r="DJ19">
        <f t="shared" si="9"/>
        <v>0</v>
      </c>
      <c r="DK19">
        <f t="shared" si="10"/>
        <v>0</v>
      </c>
      <c r="DL19">
        <f t="shared" si="11"/>
        <v>0</v>
      </c>
      <c r="DM19">
        <f t="shared" si="12"/>
        <v>0</v>
      </c>
      <c r="DN19">
        <f t="shared" si="13"/>
        <v>0</v>
      </c>
      <c r="DO19">
        <f t="shared" si="14"/>
        <v>0</v>
      </c>
      <c r="DP19">
        <f t="shared" si="15"/>
        <v>0</v>
      </c>
      <c r="DQ19" s="114">
        <f t="shared" si="16"/>
        <v>0</v>
      </c>
      <c r="DR19">
        <f t="shared" si="17"/>
        <v>0</v>
      </c>
      <c r="DS19">
        <f t="shared" si="18"/>
        <v>0</v>
      </c>
      <c r="DT19">
        <f t="shared" si="19"/>
        <v>0</v>
      </c>
      <c r="DU19">
        <f t="shared" si="20"/>
        <v>0</v>
      </c>
      <c r="DV19">
        <f t="shared" si="21"/>
        <v>0</v>
      </c>
      <c r="DW19">
        <f t="shared" si="22"/>
        <v>0</v>
      </c>
      <c r="DX19">
        <f t="shared" si="23"/>
        <v>0</v>
      </c>
      <c r="DY19">
        <f t="shared" si="24"/>
        <v>0</v>
      </c>
      <c r="DZ19">
        <f t="shared" si="25"/>
        <v>0</v>
      </c>
      <c r="EA19">
        <f t="shared" si="26"/>
        <v>0</v>
      </c>
      <c r="EB19" s="115">
        <f t="shared" si="27"/>
        <v>0</v>
      </c>
      <c r="EC19">
        <f t="shared" si="28"/>
        <v>0</v>
      </c>
      <c r="ED19">
        <f t="shared" si="29"/>
        <v>0</v>
      </c>
      <c r="EE19">
        <f t="shared" si="30"/>
        <v>0</v>
      </c>
      <c r="EF19">
        <f t="shared" si="31"/>
        <v>0</v>
      </c>
      <c r="EG19">
        <f t="shared" si="32"/>
        <v>0</v>
      </c>
      <c r="EH19">
        <f t="shared" si="33"/>
        <v>0</v>
      </c>
      <c r="EI19">
        <f t="shared" si="34"/>
        <v>0</v>
      </c>
      <c r="EJ19">
        <f t="shared" si="35"/>
        <v>0</v>
      </c>
      <c r="EK19">
        <f t="shared" si="36"/>
        <v>0</v>
      </c>
      <c r="EL19">
        <f t="shared" si="37"/>
        <v>0</v>
      </c>
      <c r="EM19" s="116">
        <f t="shared" si="38"/>
        <v>0</v>
      </c>
    </row>
    <row r="20" ht="15.75" spans="2:143">
      <c r="B20" s="27"/>
      <c r="C20" s="36">
        <v>13</v>
      </c>
      <c r="D20" s="37" t="s">
        <v>49</v>
      </c>
      <c r="E20" s="38">
        <v>4077</v>
      </c>
      <c r="F20" s="31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73"/>
      <c r="AJ20" s="31">
        <f t="shared" si="43"/>
        <v>0</v>
      </c>
      <c r="AK20" s="32">
        <f t="shared" si="43"/>
        <v>0</v>
      </c>
      <c r="AL20" s="32"/>
      <c r="AM20" s="76">
        <f t="shared" si="1"/>
        <v>0</v>
      </c>
      <c r="AN20" s="31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73"/>
      <c r="BR20" s="31">
        <f t="shared" si="44"/>
        <v>0</v>
      </c>
      <c r="BS20" s="32">
        <f t="shared" si="44"/>
        <v>0</v>
      </c>
      <c r="BT20" s="32"/>
      <c r="BU20" s="76">
        <f t="shared" si="3"/>
        <v>0</v>
      </c>
      <c r="BV20" s="31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73"/>
      <c r="CZ20" s="31">
        <f t="shared" si="45"/>
        <v>0</v>
      </c>
      <c r="DA20" s="32">
        <f t="shared" si="45"/>
        <v>0</v>
      </c>
      <c r="DB20" s="32"/>
      <c r="DC20" s="76">
        <f t="shared" si="5"/>
        <v>0</v>
      </c>
      <c r="DG20">
        <f t="shared" si="6"/>
        <v>0</v>
      </c>
      <c r="DH20">
        <f t="shared" si="7"/>
        <v>0</v>
      </c>
      <c r="DI20">
        <f t="shared" si="8"/>
        <v>0</v>
      </c>
      <c r="DJ20">
        <f t="shared" si="9"/>
        <v>0</v>
      </c>
      <c r="DK20">
        <f t="shared" si="10"/>
        <v>0</v>
      </c>
      <c r="DL20">
        <f t="shared" si="11"/>
        <v>0</v>
      </c>
      <c r="DM20">
        <f t="shared" si="12"/>
        <v>0</v>
      </c>
      <c r="DN20">
        <f t="shared" si="13"/>
        <v>0</v>
      </c>
      <c r="DO20">
        <f t="shared" si="14"/>
        <v>0</v>
      </c>
      <c r="DP20">
        <f t="shared" si="15"/>
        <v>0</v>
      </c>
      <c r="DQ20" s="114">
        <f t="shared" si="16"/>
        <v>0</v>
      </c>
      <c r="DR20">
        <f t="shared" si="17"/>
        <v>0</v>
      </c>
      <c r="DS20">
        <f t="shared" si="18"/>
        <v>0</v>
      </c>
      <c r="DT20">
        <f t="shared" si="19"/>
        <v>0</v>
      </c>
      <c r="DU20">
        <f t="shared" si="20"/>
        <v>0</v>
      </c>
      <c r="DV20">
        <f t="shared" si="21"/>
        <v>0</v>
      </c>
      <c r="DW20">
        <f t="shared" si="22"/>
        <v>0</v>
      </c>
      <c r="DX20">
        <f t="shared" si="23"/>
        <v>0</v>
      </c>
      <c r="DY20">
        <f t="shared" si="24"/>
        <v>0</v>
      </c>
      <c r="DZ20">
        <f t="shared" si="25"/>
        <v>0</v>
      </c>
      <c r="EA20">
        <f t="shared" si="26"/>
        <v>0</v>
      </c>
      <c r="EB20" s="115">
        <f t="shared" si="27"/>
        <v>0</v>
      </c>
      <c r="EC20">
        <f t="shared" si="28"/>
        <v>0</v>
      </c>
      <c r="ED20">
        <f t="shared" si="29"/>
        <v>0</v>
      </c>
      <c r="EE20">
        <f t="shared" si="30"/>
        <v>0</v>
      </c>
      <c r="EF20">
        <f t="shared" si="31"/>
        <v>0</v>
      </c>
      <c r="EG20">
        <f t="shared" si="32"/>
        <v>0</v>
      </c>
      <c r="EH20">
        <f t="shared" si="33"/>
        <v>0</v>
      </c>
      <c r="EI20">
        <f t="shared" si="34"/>
        <v>0</v>
      </c>
      <c r="EJ20">
        <f t="shared" si="35"/>
        <v>0</v>
      </c>
      <c r="EK20">
        <f t="shared" si="36"/>
        <v>0</v>
      </c>
      <c r="EL20">
        <f t="shared" si="37"/>
        <v>0</v>
      </c>
      <c r="EM20" s="116">
        <f t="shared" si="38"/>
        <v>0</v>
      </c>
    </row>
    <row r="21" ht="15.75" spans="2:143">
      <c r="B21" s="27"/>
      <c r="C21" s="36">
        <v>14</v>
      </c>
      <c r="D21" s="37" t="s">
        <v>50</v>
      </c>
      <c r="E21" s="38">
        <v>4458</v>
      </c>
      <c r="F21" s="3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73"/>
      <c r="AJ21" s="31">
        <f t="shared" si="43"/>
        <v>0</v>
      </c>
      <c r="AK21" s="32">
        <f t="shared" si="43"/>
        <v>0</v>
      </c>
      <c r="AL21" s="32"/>
      <c r="AM21" s="76">
        <f t="shared" si="1"/>
        <v>0</v>
      </c>
      <c r="AN21" s="31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73"/>
      <c r="BR21" s="31">
        <f t="shared" si="44"/>
        <v>0</v>
      </c>
      <c r="BS21" s="32">
        <f t="shared" si="44"/>
        <v>0</v>
      </c>
      <c r="BT21" s="32"/>
      <c r="BU21" s="76">
        <f t="shared" si="3"/>
        <v>0</v>
      </c>
      <c r="BV21" s="31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73"/>
      <c r="CZ21" s="31">
        <f t="shared" si="45"/>
        <v>0</v>
      </c>
      <c r="DA21" s="32">
        <f t="shared" si="45"/>
        <v>0</v>
      </c>
      <c r="DB21" s="32"/>
      <c r="DC21" s="76">
        <f t="shared" si="5"/>
        <v>0</v>
      </c>
      <c r="DG21">
        <f t="shared" si="6"/>
        <v>0</v>
      </c>
      <c r="DH21">
        <f t="shared" si="7"/>
        <v>0</v>
      </c>
      <c r="DI21">
        <f t="shared" si="8"/>
        <v>0</v>
      </c>
      <c r="DJ21">
        <f t="shared" si="9"/>
        <v>0</v>
      </c>
      <c r="DK21">
        <f t="shared" si="10"/>
        <v>0</v>
      </c>
      <c r="DL21">
        <f t="shared" si="11"/>
        <v>0</v>
      </c>
      <c r="DM21">
        <f t="shared" si="12"/>
        <v>0</v>
      </c>
      <c r="DN21">
        <f t="shared" si="13"/>
        <v>0</v>
      </c>
      <c r="DO21">
        <f t="shared" si="14"/>
        <v>0</v>
      </c>
      <c r="DP21">
        <f t="shared" si="15"/>
        <v>0</v>
      </c>
      <c r="DQ21" s="114">
        <f t="shared" si="16"/>
        <v>0</v>
      </c>
      <c r="DR21">
        <f t="shared" si="17"/>
        <v>0</v>
      </c>
      <c r="DS21">
        <f t="shared" si="18"/>
        <v>0</v>
      </c>
      <c r="DT21">
        <f t="shared" si="19"/>
        <v>0</v>
      </c>
      <c r="DU21">
        <f t="shared" si="20"/>
        <v>0</v>
      </c>
      <c r="DV21">
        <f t="shared" si="21"/>
        <v>0</v>
      </c>
      <c r="DW21">
        <f t="shared" si="22"/>
        <v>0</v>
      </c>
      <c r="DX21">
        <f t="shared" si="23"/>
        <v>0</v>
      </c>
      <c r="DY21">
        <f t="shared" si="24"/>
        <v>0</v>
      </c>
      <c r="DZ21">
        <f t="shared" si="25"/>
        <v>0</v>
      </c>
      <c r="EA21">
        <f t="shared" si="26"/>
        <v>0</v>
      </c>
      <c r="EB21" s="115">
        <f t="shared" si="27"/>
        <v>0</v>
      </c>
      <c r="EC21">
        <f t="shared" si="28"/>
        <v>0</v>
      </c>
      <c r="ED21">
        <f t="shared" si="29"/>
        <v>0</v>
      </c>
      <c r="EE21">
        <f t="shared" si="30"/>
        <v>0</v>
      </c>
      <c r="EF21">
        <f t="shared" si="31"/>
        <v>0</v>
      </c>
      <c r="EG21">
        <f t="shared" si="32"/>
        <v>0</v>
      </c>
      <c r="EH21">
        <f t="shared" si="33"/>
        <v>0</v>
      </c>
      <c r="EI21">
        <f t="shared" si="34"/>
        <v>0</v>
      </c>
      <c r="EJ21">
        <f t="shared" si="35"/>
        <v>0</v>
      </c>
      <c r="EK21">
        <f t="shared" si="36"/>
        <v>0</v>
      </c>
      <c r="EL21">
        <f t="shared" si="37"/>
        <v>0</v>
      </c>
      <c r="EM21" s="116">
        <f t="shared" si="38"/>
        <v>0</v>
      </c>
    </row>
    <row r="22" ht="15.75" spans="2:143">
      <c r="B22" s="27"/>
      <c r="C22" s="36">
        <v>15</v>
      </c>
      <c r="D22" s="37" t="s">
        <v>51</v>
      </c>
      <c r="E22" s="38">
        <v>2261</v>
      </c>
      <c r="F22" s="31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73"/>
      <c r="AJ22" s="31">
        <f t="shared" si="43"/>
        <v>0</v>
      </c>
      <c r="AK22" s="32">
        <f t="shared" si="43"/>
        <v>0</v>
      </c>
      <c r="AL22" s="32"/>
      <c r="AM22" s="76">
        <f t="shared" si="1"/>
        <v>0</v>
      </c>
      <c r="AN22" s="31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73"/>
      <c r="BR22" s="31">
        <f t="shared" si="44"/>
        <v>0</v>
      </c>
      <c r="BS22" s="32">
        <f t="shared" si="44"/>
        <v>0</v>
      </c>
      <c r="BT22" s="32"/>
      <c r="BU22" s="76">
        <f t="shared" si="3"/>
        <v>0</v>
      </c>
      <c r="BV22" s="31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73"/>
      <c r="CZ22" s="31">
        <f t="shared" si="45"/>
        <v>0</v>
      </c>
      <c r="DA22" s="32">
        <f t="shared" si="45"/>
        <v>0</v>
      </c>
      <c r="DB22" s="32"/>
      <c r="DC22" s="76">
        <f t="shared" si="5"/>
        <v>0</v>
      </c>
      <c r="DG22">
        <f t="shared" si="6"/>
        <v>0</v>
      </c>
      <c r="DH22">
        <f t="shared" si="7"/>
        <v>0</v>
      </c>
      <c r="DI22">
        <f t="shared" si="8"/>
        <v>0</v>
      </c>
      <c r="DJ22">
        <f t="shared" si="9"/>
        <v>0</v>
      </c>
      <c r="DK22">
        <f t="shared" si="10"/>
        <v>0</v>
      </c>
      <c r="DL22">
        <f t="shared" si="11"/>
        <v>0</v>
      </c>
      <c r="DM22">
        <f t="shared" si="12"/>
        <v>0</v>
      </c>
      <c r="DN22">
        <f t="shared" si="13"/>
        <v>0</v>
      </c>
      <c r="DO22">
        <f t="shared" si="14"/>
        <v>0</v>
      </c>
      <c r="DP22">
        <f t="shared" si="15"/>
        <v>0</v>
      </c>
      <c r="DQ22" s="114">
        <f t="shared" si="16"/>
        <v>0</v>
      </c>
      <c r="DR22">
        <f t="shared" si="17"/>
        <v>0</v>
      </c>
      <c r="DS22">
        <f t="shared" si="18"/>
        <v>0</v>
      </c>
      <c r="DT22">
        <f t="shared" si="19"/>
        <v>0</v>
      </c>
      <c r="DU22">
        <f t="shared" si="20"/>
        <v>0</v>
      </c>
      <c r="DV22">
        <f t="shared" si="21"/>
        <v>0</v>
      </c>
      <c r="DW22">
        <f t="shared" si="22"/>
        <v>0</v>
      </c>
      <c r="DX22">
        <f t="shared" si="23"/>
        <v>0</v>
      </c>
      <c r="DY22">
        <f t="shared" si="24"/>
        <v>0</v>
      </c>
      <c r="DZ22">
        <f t="shared" si="25"/>
        <v>0</v>
      </c>
      <c r="EA22">
        <f t="shared" si="26"/>
        <v>0</v>
      </c>
      <c r="EB22" s="115">
        <f t="shared" si="27"/>
        <v>0</v>
      </c>
      <c r="EC22">
        <f t="shared" si="28"/>
        <v>0</v>
      </c>
      <c r="ED22">
        <f t="shared" si="29"/>
        <v>0</v>
      </c>
      <c r="EE22">
        <f t="shared" si="30"/>
        <v>0</v>
      </c>
      <c r="EF22">
        <f t="shared" si="31"/>
        <v>0</v>
      </c>
      <c r="EG22">
        <f t="shared" si="32"/>
        <v>0</v>
      </c>
      <c r="EH22">
        <f t="shared" si="33"/>
        <v>0</v>
      </c>
      <c r="EI22">
        <f t="shared" si="34"/>
        <v>0</v>
      </c>
      <c r="EJ22">
        <f t="shared" si="35"/>
        <v>0</v>
      </c>
      <c r="EK22">
        <f t="shared" si="36"/>
        <v>0</v>
      </c>
      <c r="EL22">
        <f t="shared" si="37"/>
        <v>0</v>
      </c>
      <c r="EM22" s="116">
        <f t="shared" si="38"/>
        <v>0</v>
      </c>
    </row>
    <row r="23" ht="15.75" spans="2:143">
      <c r="B23" s="27"/>
      <c r="C23" s="36">
        <v>16</v>
      </c>
      <c r="D23" s="37" t="s">
        <v>52</v>
      </c>
      <c r="E23" s="38">
        <v>1704.56</v>
      </c>
      <c r="F23" s="31">
        <v>0</v>
      </c>
      <c r="G23" s="32">
        <v>0</v>
      </c>
      <c r="H23" s="32"/>
      <c r="I23" s="32">
        <v>6</v>
      </c>
      <c r="J23" s="32">
        <v>6</v>
      </c>
      <c r="K23" s="32"/>
      <c r="L23" s="32">
        <v>6</v>
      </c>
      <c r="M23" s="32">
        <v>6</v>
      </c>
      <c r="N23" s="32"/>
      <c r="O23" s="32">
        <v>12</v>
      </c>
      <c r="P23" s="32">
        <v>12</v>
      </c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73"/>
      <c r="AJ23" s="31">
        <f t="shared" si="43"/>
        <v>24</v>
      </c>
      <c r="AK23" s="32">
        <f t="shared" si="43"/>
        <v>24</v>
      </c>
      <c r="AL23" s="32">
        <f>0+1.17+0.79+0.8</f>
        <v>2.76</v>
      </c>
      <c r="AM23" s="76">
        <f t="shared" si="1"/>
        <v>0</v>
      </c>
      <c r="AN23" s="31">
        <v>0</v>
      </c>
      <c r="AO23" s="32">
        <v>0</v>
      </c>
      <c r="AP23" s="32"/>
      <c r="AQ23" s="32">
        <v>5.64</v>
      </c>
      <c r="AR23" s="32">
        <v>5.64</v>
      </c>
      <c r="AS23" s="32"/>
      <c r="AT23" s="32">
        <v>12.6</v>
      </c>
      <c r="AU23" s="32">
        <v>12.6</v>
      </c>
      <c r="AV23" s="32"/>
      <c r="AW23" s="32">
        <v>0</v>
      </c>
      <c r="AX23" s="32">
        <v>0</v>
      </c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73"/>
      <c r="BR23" s="31">
        <f t="shared" si="44"/>
        <v>18.24</v>
      </c>
      <c r="BS23" s="32">
        <f t="shared" si="44"/>
        <v>18.24</v>
      </c>
      <c r="BT23" s="32">
        <f>0+0.66+3+0</f>
        <v>3.66</v>
      </c>
      <c r="BU23" s="76">
        <f t="shared" si="3"/>
        <v>0</v>
      </c>
      <c r="BV23" s="31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73"/>
      <c r="CZ23" s="31">
        <f t="shared" si="45"/>
        <v>0</v>
      </c>
      <c r="DA23" s="32">
        <f t="shared" si="45"/>
        <v>0</v>
      </c>
      <c r="DB23" s="32"/>
      <c r="DC23" s="76">
        <f t="shared" si="5"/>
        <v>0</v>
      </c>
      <c r="DG23">
        <f t="shared" si="6"/>
        <v>0</v>
      </c>
      <c r="DH23">
        <f t="shared" si="7"/>
        <v>0</v>
      </c>
      <c r="DI23">
        <f t="shared" si="8"/>
        <v>0</v>
      </c>
      <c r="DJ23">
        <f t="shared" si="9"/>
        <v>0</v>
      </c>
      <c r="DK23">
        <f t="shared" si="10"/>
        <v>0</v>
      </c>
      <c r="DL23">
        <f t="shared" si="11"/>
        <v>0</v>
      </c>
      <c r="DM23">
        <f t="shared" si="12"/>
        <v>0</v>
      </c>
      <c r="DN23">
        <f t="shared" si="13"/>
        <v>0</v>
      </c>
      <c r="DO23">
        <f t="shared" si="14"/>
        <v>0</v>
      </c>
      <c r="DP23">
        <f t="shared" si="15"/>
        <v>0</v>
      </c>
      <c r="DQ23" s="114">
        <f t="shared" si="16"/>
        <v>0</v>
      </c>
      <c r="DR23">
        <f t="shared" si="17"/>
        <v>0</v>
      </c>
      <c r="DS23">
        <f t="shared" si="18"/>
        <v>0</v>
      </c>
      <c r="DT23">
        <f t="shared" si="19"/>
        <v>0</v>
      </c>
      <c r="DU23">
        <f t="shared" si="20"/>
        <v>0</v>
      </c>
      <c r="DV23">
        <f t="shared" si="21"/>
        <v>0</v>
      </c>
      <c r="DW23">
        <f t="shared" si="22"/>
        <v>0</v>
      </c>
      <c r="DX23">
        <f t="shared" si="23"/>
        <v>0</v>
      </c>
      <c r="DY23">
        <f t="shared" si="24"/>
        <v>0</v>
      </c>
      <c r="DZ23">
        <f t="shared" si="25"/>
        <v>0</v>
      </c>
      <c r="EA23">
        <f t="shared" si="26"/>
        <v>0</v>
      </c>
      <c r="EB23" s="115">
        <f t="shared" si="27"/>
        <v>0</v>
      </c>
      <c r="EC23">
        <f t="shared" si="28"/>
        <v>0</v>
      </c>
      <c r="ED23">
        <f t="shared" si="29"/>
        <v>0</v>
      </c>
      <c r="EE23">
        <f t="shared" si="30"/>
        <v>0</v>
      </c>
      <c r="EF23">
        <f t="shared" si="31"/>
        <v>0</v>
      </c>
      <c r="EG23">
        <f t="shared" si="32"/>
        <v>0</v>
      </c>
      <c r="EH23">
        <f t="shared" si="33"/>
        <v>0</v>
      </c>
      <c r="EI23">
        <f t="shared" si="34"/>
        <v>0</v>
      </c>
      <c r="EJ23">
        <f t="shared" si="35"/>
        <v>0</v>
      </c>
      <c r="EK23">
        <f t="shared" si="36"/>
        <v>0</v>
      </c>
      <c r="EL23">
        <f t="shared" si="37"/>
        <v>0</v>
      </c>
      <c r="EM23" s="116">
        <f t="shared" si="38"/>
        <v>0</v>
      </c>
    </row>
    <row r="24" ht="15.75" spans="2:143">
      <c r="B24" s="27"/>
      <c r="C24" s="36">
        <v>17</v>
      </c>
      <c r="D24" s="37" t="s">
        <v>53</v>
      </c>
      <c r="E24" s="38">
        <v>1431.83</v>
      </c>
      <c r="F24" s="31">
        <v>10.25</v>
      </c>
      <c r="G24" s="32">
        <v>10.25</v>
      </c>
      <c r="H24" s="32"/>
      <c r="I24" s="32">
        <v>4</v>
      </c>
      <c r="J24" s="32">
        <v>4</v>
      </c>
      <c r="K24" s="32"/>
      <c r="L24" s="32">
        <v>0</v>
      </c>
      <c r="M24" s="32">
        <v>0</v>
      </c>
      <c r="N24" s="32"/>
      <c r="O24" s="32">
        <f>35.86-14.3</f>
        <v>21.56</v>
      </c>
      <c r="P24" s="32">
        <v>21.56</v>
      </c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73"/>
      <c r="AJ24" s="31">
        <f t="shared" si="43"/>
        <v>35.81</v>
      </c>
      <c r="AK24" s="32">
        <f t="shared" si="43"/>
        <v>35.81</v>
      </c>
      <c r="AL24" s="32">
        <f>35.8*0.05</f>
        <v>1.79</v>
      </c>
      <c r="AM24" s="76">
        <f t="shared" si="1"/>
        <v>0</v>
      </c>
      <c r="AN24" s="31">
        <v>0</v>
      </c>
      <c r="AO24" s="32">
        <v>0</v>
      </c>
      <c r="AP24" s="32"/>
      <c r="AQ24" s="32">
        <v>0</v>
      </c>
      <c r="AR24" s="32">
        <v>0</v>
      </c>
      <c r="AS24" s="32"/>
      <c r="AT24" s="32">
        <v>0</v>
      </c>
      <c r="AU24" s="32">
        <v>0</v>
      </c>
      <c r="AV24" s="32"/>
      <c r="AW24" s="32">
        <v>0</v>
      </c>
      <c r="AX24" s="32">
        <v>0</v>
      </c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73"/>
      <c r="BR24" s="31">
        <f t="shared" si="44"/>
        <v>0</v>
      </c>
      <c r="BS24" s="32">
        <f t="shared" si="44"/>
        <v>0</v>
      </c>
      <c r="BT24" s="32"/>
      <c r="BU24" s="76">
        <f t="shared" si="3"/>
        <v>0</v>
      </c>
      <c r="BV24" s="31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73"/>
      <c r="CZ24" s="31">
        <f t="shared" si="45"/>
        <v>0</v>
      </c>
      <c r="DA24" s="32">
        <f t="shared" si="45"/>
        <v>0</v>
      </c>
      <c r="DB24" s="32"/>
      <c r="DC24" s="76">
        <f t="shared" si="5"/>
        <v>0</v>
      </c>
      <c r="DG24">
        <f t="shared" si="6"/>
        <v>0</v>
      </c>
      <c r="DH24">
        <f t="shared" si="7"/>
        <v>0</v>
      </c>
      <c r="DI24">
        <f t="shared" si="8"/>
        <v>0</v>
      </c>
      <c r="DJ24">
        <f t="shared" si="9"/>
        <v>0</v>
      </c>
      <c r="DK24">
        <f t="shared" si="10"/>
        <v>0</v>
      </c>
      <c r="DL24">
        <f t="shared" si="11"/>
        <v>0</v>
      </c>
      <c r="DM24">
        <f t="shared" si="12"/>
        <v>0</v>
      </c>
      <c r="DN24">
        <f t="shared" si="13"/>
        <v>0</v>
      </c>
      <c r="DO24">
        <f t="shared" si="14"/>
        <v>0</v>
      </c>
      <c r="DP24">
        <f t="shared" si="15"/>
        <v>0</v>
      </c>
      <c r="DQ24" s="114">
        <f t="shared" si="16"/>
        <v>0</v>
      </c>
      <c r="DR24">
        <f t="shared" si="17"/>
        <v>0</v>
      </c>
      <c r="DS24">
        <f t="shared" si="18"/>
        <v>0</v>
      </c>
      <c r="DT24">
        <f t="shared" si="19"/>
        <v>0</v>
      </c>
      <c r="DU24">
        <f t="shared" si="20"/>
        <v>0</v>
      </c>
      <c r="DV24">
        <f t="shared" si="21"/>
        <v>0</v>
      </c>
      <c r="DW24">
        <f t="shared" si="22"/>
        <v>0</v>
      </c>
      <c r="DX24">
        <f t="shared" si="23"/>
        <v>0</v>
      </c>
      <c r="DY24">
        <f t="shared" si="24"/>
        <v>0</v>
      </c>
      <c r="DZ24">
        <f t="shared" si="25"/>
        <v>0</v>
      </c>
      <c r="EA24">
        <f t="shared" si="26"/>
        <v>0</v>
      </c>
      <c r="EB24" s="115">
        <f t="shared" si="27"/>
        <v>0</v>
      </c>
      <c r="EC24">
        <f t="shared" si="28"/>
        <v>0</v>
      </c>
      <c r="ED24">
        <f t="shared" si="29"/>
        <v>0</v>
      </c>
      <c r="EE24">
        <f t="shared" si="30"/>
        <v>0</v>
      </c>
      <c r="EF24">
        <f t="shared" si="31"/>
        <v>0</v>
      </c>
      <c r="EG24">
        <f t="shared" si="32"/>
        <v>0</v>
      </c>
      <c r="EH24">
        <f t="shared" si="33"/>
        <v>0</v>
      </c>
      <c r="EI24">
        <f t="shared" si="34"/>
        <v>0</v>
      </c>
      <c r="EJ24">
        <f t="shared" si="35"/>
        <v>0</v>
      </c>
      <c r="EK24">
        <f t="shared" si="36"/>
        <v>0</v>
      </c>
      <c r="EL24">
        <f t="shared" si="37"/>
        <v>0</v>
      </c>
      <c r="EM24" s="116">
        <f t="shared" si="38"/>
        <v>0</v>
      </c>
    </row>
    <row r="25" ht="16.5" spans="2:143">
      <c r="B25" s="39"/>
      <c r="C25" s="40">
        <v>18</v>
      </c>
      <c r="D25" s="41" t="s">
        <v>54</v>
      </c>
      <c r="E25" s="42">
        <v>963.15</v>
      </c>
      <c r="F25" s="43">
        <v>5</v>
      </c>
      <c r="G25" s="44">
        <v>5</v>
      </c>
      <c r="H25" s="44"/>
      <c r="I25" s="44">
        <v>8.17</v>
      </c>
      <c r="J25" s="44">
        <v>8.17</v>
      </c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77"/>
      <c r="AJ25" s="43">
        <f t="shared" si="43"/>
        <v>13.17</v>
      </c>
      <c r="AK25" s="44">
        <f t="shared" si="43"/>
        <v>13.17</v>
      </c>
      <c r="AL25" s="44">
        <f>0.4+3.5</f>
        <v>3.9</v>
      </c>
      <c r="AM25" s="78">
        <f t="shared" si="1"/>
        <v>0</v>
      </c>
      <c r="AN25" s="43">
        <v>0</v>
      </c>
      <c r="AO25" s="44">
        <v>0</v>
      </c>
      <c r="AP25" s="44"/>
      <c r="AQ25" s="44">
        <v>0</v>
      </c>
      <c r="AR25" s="44">
        <v>0</v>
      </c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77"/>
      <c r="BR25" s="43">
        <f t="shared" si="44"/>
        <v>0</v>
      </c>
      <c r="BS25" s="44">
        <f t="shared" si="44"/>
        <v>0</v>
      </c>
      <c r="BT25" s="44"/>
      <c r="BU25" s="78">
        <f t="shared" si="3"/>
        <v>0</v>
      </c>
      <c r="BV25" s="43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77"/>
      <c r="CZ25" s="43">
        <f t="shared" si="45"/>
        <v>0</v>
      </c>
      <c r="DA25" s="44">
        <f t="shared" si="45"/>
        <v>0</v>
      </c>
      <c r="DB25" s="44"/>
      <c r="DC25" s="78">
        <f t="shared" si="5"/>
        <v>0</v>
      </c>
      <c r="DG25">
        <f t="shared" si="6"/>
        <v>0</v>
      </c>
      <c r="DH25">
        <f t="shared" si="7"/>
        <v>0</v>
      </c>
      <c r="DI25">
        <f t="shared" si="8"/>
        <v>0</v>
      </c>
      <c r="DJ25">
        <f t="shared" si="9"/>
        <v>0</v>
      </c>
      <c r="DK25">
        <f t="shared" si="10"/>
        <v>0</v>
      </c>
      <c r="DL25">
        <f t="shared" si="11"/>
        <v>0</v>
      </c>
      <c r="DM25">
        <f t="shared" si="12"/>
        <v>0</v>
      </c>
      <c r="DN25">
        <f t="shared" si="13"/>
        <v>0</v>
      </c>
      <c r="DO25">
        <f t="shared" si="14"/>
        <v>0</v>
      </c>
      <c r="DP25">
        <f t="shared" si="15"/>
        <v>0</v>
      </c>
      <c r="DQ25" s="114">
        <f t="shared" si="16"/>
        <v>0</v>
      </c>
      <c r="DR25">
        <f t="shared" si="17"/>
        <v>0</v>
      </c>
      <c r="DS25">
        <f t="shared" si="18"/>
        <v>0</v>
      </c>
      <c r="DT25">
        <f t="shared" si="19"/>
        <v>0</v>
      </c>
      <c r="DU25">
        <f t="shared" si="20"/>
        <v>0</v>
      </c>
      <c r="DV25">
        <f t="shared" si="21"/>
        <v>0</v>
      </c>
      <c r="DW25">
        <f t="shared" si="22"/>
        <v>0</v>
      </c>
      <c r="DX25">
        <f t="shared" si="23"/>
        <v>0</v>
      </c>
      <c r="DY25">
        <f t="shared" si="24"/>
        <v>0</v>
      </c>
      <c r="DZ25">
        <f t="shared" si="25"/>
        <v>0</v>
      </c>
      <c r="EA25">
        <f t="shared" si="26"/>
        <v>0</v>
      </c>
      <c r="EB25" s="115">
        <f t="shared" si="27"/>
        <v>0</v>
      </c>
      <c r="EC25">
        <f t="shared" si="28"/>
        <v>0</v>
      </c>
      <c r="ED25">
        <f t="shared" si="29"/>
        <v>0</v>
      </c>
      <c r="EE25">
        <f t="shared" si="30"/>
        <v>0</v>
      </c>
      <c r="EF25">
        <f t="shared" si="31"/>
        <v>0</v>
      </c>
      <c r="EG25">
        <f t="shared" si="32"/>
        <v>0</v>
      </c>
      <c r="EH25">
        <f t="shared" si="33"/>
        <v>0</v>
      </c>
      <c r="EI25">
        <f t="shared" si="34"/>
        <v>0</v>
      </c>
      <c r="EJ25">
        <f t="shared" si="35"/>
        <v>0</v>
      </c>
      <c r="EK25">
        <f t="shared" si="36"/>
        <v>0</v>
      </c>
      <c r="EL25">
        <f t="shared" si="37"/>
        <v>0</v>
      </c>
      <c r="EM25" s="116">
        <f t="shared" si="38"/>
        <v>0</v>
      </c>
    </row>
    <row r="26" ht="16.5" spans="2:143">
      <c r="B26" s="45"/>
      <c r="C26" s="46"/>
      <c r="D26" s="47" t="s">
        <v>43</v>
      </c>
      <c r="E26" s="48">
        <f>SUM(E17:E25)</f>
        <v>28411.54</v>
      </c>
      <c r="F26" s="49">
        <f>SUM(F17:F25)</f>
        <v>15.25</v>
      </c>
      <c r="G26" s="50">
        <f t="shared" ref="G26:AL26" si="46">SUM(G17:G25)</f>
        <v>15.25</v>
      </c>
      <c r="H26" s="50">
        <f t="shared" si="46"/>
        <v>0</v>
      </c>
      <c r="I26" s="50">
        <f t="shared" si="46"/>
        <v>18.17</v>
      </c>
      <c r="J26" s="50">
        <f t="shared" si="46"/>
        <v>18.17</v>
      </c>
      <c r="K26" s="50">
        <f t="shared" si="46"/>
        <v>0</v>
      </c>
      <c r="L26" s="50">
        <f t="shared" si="46"/>
        <v>6</v>
      </c>
      <c r="M26" s="50">
        <f t="shared" si="46"/>
        <v>6</v>
      </c>
      <c r="N26" s="50">
        <f t="shared" si="46"/>
        <v>0</v>
      </c>
      <c r="O26" s="50">
        <f t="shared" si="46"/>
        <v>33.56</v>
      </c>
      <c r="P26" s="50">
        <f t="shared" si="46"/>
        <v>33.56</v>
      </c>
      <c r="Q26" s="50">
        <f t="shared" si="46"/>
        <v>0</v>
      </c>
      <c r="R26" s="50">
        <f t="shared" si="46"/>
        <v>0</v>
      </c>
      <c r="S26" s="50">
        <f t="shared" si="46"/>
        <v>0</v>
      </c>
      <c r="T26" s="50">
        <f t="shared" si="46"/>
        <v>0</v>
      </c>
      <c r="U26" s="50">
        <f t="shared" si="46"/>
        <v>0</v>
      </c>
      <c r="V26" s="50">
        <f t="shared" si="46"/>
        <v>0</v>
      </c>
      <c r="W26" s="50">
        <f t="shared" si="46"/>
        <v>0</v>
      </c>
      <c r="X26" s="50">
        <f t="shared" si="46"/>
        <v>0</v>
      </c>
      <c r="Y26" s="50">
        <f t="shared" si="46"/>
        <v>0</v>
      </c>
      <c r="Z26" s="50">
        <f t="shared" si="46"/>
        <v>0</v>
      </c>
      <c r="AA26" s="50">
        <f t="shared" si="46"/>
        <v>0</v>
      </c>
      <c r="AB26" s="50">
        <f t="shared" si="46"/>
        <v>0</v>
      </c>
      <c r="AC26" s="50">
        <f t="shared" si="46"/>
        <v>0</v>
      </c>
      <c r="AD26" s="50">
        <f t="shared" si="46"/>
        <v>0</v>
      </c>
      <c r="AE26" s="50">
        <f t="shared" si="46"/>
        <v>0</v>
      </c>
      <c r="AF26" s="50">
        <f t="shared" si="46"/>
        <v>0</v>
      </c>
      <c r="AG26" s="50">
        <f t="shared" si="46"/>
        <v>0</v>
      </c>
      <c r="AH26" s="50">
        <f t="shared" si="46"/>
        <v>0</v>
      </c>
      <c r="AI26" s="79">
        <f t="shared" si="46"/>
        <v>0</v>
      </c>
      <c r="AJ26" s="49">
        <f t="shared" si="46"/>
        <v>72.98</v>
      </c>
      <c r="AK26" s="50">
        <f t="shared" si="46"/>
        <v>72.98</v>
      </c>
      <c r="AL26" s="50">
        <f t="shared" si="46"/>
        <v>8.45</v>
      </c>
      <c r="AM26" s="80">
        <f t="shared" si="1"/>
        <v>0</v>
      </c>
      <c r="AN26" s="49">
        <f>SUM(AN17:AN25)</f>
        <v>0</v>
      </c>
      <c r="AO26" s="50">
        <f t="shared" ref="AO26:BT26" si="47">SUM(AO17:AO25)</f>
        <v>0</v>
      </c>
      <c r="AP26" s="50">
        <f t="shared" si="47"/>
        <v>0</v>
      </c>
      <c r="AQ26" s="50">
        <f t="shared" si="47"/>
        <v>5.64</v>
      </c>
      <c r="AR26" s="50">
        <f t="shared" si="47"/>
        <v>5.64</v>
      </c>
      <c r="AS26" s="50">
        <f t="shared" si="47"/>
        <v>0</v>
      </c>
      <c r="AT26" s="50">
        <f t="shared" si="47"/>
        <v>12.6</v>
      </c>
      <c r="AU26" s="50">
        <f t="shared" si="47"/>
        <v>12.6</v>
      </c>
      <c r="AV26" s="50">
        <f t="shared" si="47"/>
        <v>0</v>
      </c>
      <c r="AW26" s="50">
        <f t="shared" si="47"/>
        <v>0</v>
      </c>
      <c r="AX26" s="50">
        <f t="shared" si="47"/>
        <v>0</v>
      </c>
      <c r="AY26" s="50">
        <f t="shared" si="47"/>
        <v>0</v>
      </c>
      <c r="AZ26" s="50">
        <f t="shared" si="47"/>
        <v>0</v>
      </c>
      <c r="BA26" s="50">
        <f t="shared" si="47"/>
        <v>0</v>
      </c>
      <c r="BB26" s="50">
        <f t="shared" si="47"/>
        <v>0</v>
      </c>
      <c r="BC26" s="50">
        <f t="shared" si="47"/>
        <v>0</v>
      </c>
      <c r="BD26" s="50">
        <f t="shared" si="47"/>
        <v>0</v>
      </c>
      <c r="BE26" s="50">
        <f t="shared" si="47"/>
        <v>0</v>
      </c>
      <c r="BF26" s="50">
        <f t="shared" si="47"/>
        <v>0</v>
      </c>
      <c r="BG26" s="50">
        <f t="shared" si="47"/>
        <v>0</v>
      </c>
      <c r="BH26" s="50">
        <f t="shared" si="47"/>
        <v>0</v>
      </c>
      <c r="BI26" s="50">
        <f t="shared" si="47"/>
        <v>0</v>
      </c>
      <c r="BJ26" s="50">
        <f t="shared" si="47"/>
        <v>0</v>
      </c>
      <c r="BK26" s="50">
        <f t="shared" si="47"/>
        <v>0</v>
      </c>
      <c r="BL26" s="50">
        <f t="shared" si="47"/>
        <v>0</v>
      </c>
      <c r="BM26" s="50">
        <f t="shared" si="47"/>
        <v>0</v>
      </c>
      <c r="BN26" s="50">
        <f t="shared" si="47"/>
        <v>0</v>
      </c>
      <c r="BO26" s="50">
        <f t="shared" si="47"/>
        <v>0</v>
      </c>
      <c r="BP26" s="50">
        <f t="shared" si="47"/>
        <v>0</v>
      </c>
      <c r="BQ26" s="79">
        <f t="shared" si="47"/>
        <v>0</v>
      </c>
      <c r="BR26" s="49">
        <f t="shared" si="47"/>
        <v>18.24</v>
      </c>
      <c r="BS26" s="50">
        <f t="shared" si="47"/>
        <v>18.24</v>
      </c>
      <c r="BT26" s="50">
        <f t="shared" si="47"/>
        <v>3.66</v>
      </c>
      <c r="BU26" s="80">
        <f t="shared" si="3"/>
        <v>0</v>
      </c>
      <c r="BV26" s="49">
        <f>SUM(BV17:BV25)</f>
        <v>0</v>
      </c>
      <c r="BW26" s="50">
        <f t="shared" ref="BW26:EH26" si="48">SUM(BW17:BW25)</f>
        <v>0</v>
      </c>
      <c r="BX26" s="50">
        <f t="shared" si="48"/>
        <v>0</v>
      </c>
      <c r="BY26" s="50">
        <f t="shared" si="48"/>
        <v>0</v>
      </c>
      <c r="BZ26" s="50">
        <f t="shared" si="48"/>
        <v>0</v>
      </c>
      <c r="CA26" s="50">
        <f t="shared" si="48"/>
        <v>0</v>
      </c>
      <c r="CB26" s="50">
        <f t="shared" si="48"/>
        <v>0</v>
      </c>
      <c r="CC26" s="50">
        <f t="shared" si="48"/>
        <v>0</v>
      </c>
      <c r="CD26" s="50">
        <f t="shared" si="48"/>
        <v>0</v>
      </c>
      <c r="CE26" s="50">
        <f t="shared" si="48"/>
        <v>0</v>
      </c>
      <c r="CF26" s="50">
        <f t="shared" si="48"/>
        <v>0</v>
      </c>
      <c r="CG26" s="50">
        <f t="shared" si="48"/>
        <v>0</v>
      </c>
      <c r="CH26" s="50">
        <f t="shared" si="48"/>
        <v>0</v>
      </c>
      <c r="CI26" s="50">
        <f t="shared" si="48"/>
        <v>0</v>
      </c>
      <c r="CJ26" s="50">
        <f t="shared" si="48"/>
        <v>0</v>
      </c>
      <c r="CK26" s="50">
        <f t="shared" si="48"/>
        <v>0</v>
      </c>
      <c r="CL26" s="50">
        <f t="shared" si="48"/>
        <v>0</v>
      </c>
      <c r="CM26" s="50">
        <f t="shared" si="48"/>
        <v>0</v>
      </c>
      <c r="CN26" s="50">
        <f t="shared" si="48"/>
        <v>0</v>
      </c>
      <c r="CO26" s="50">
        <f t="shared" si="48"/>
        <v>0</v>
      </c>
      <c r="CP26" s="50">
        <f t="shared" si="48"/>
        <v>0</v>
      </c>
      <c r="CQ26" s="50">
        <f t="shared" si="48"/>
        <v>0</v>
      </c>
      <c r="CR26" s="50">
        <f t="shared" si="48"/>
        <v>0</v>
      </c>
      <c r="CS26" s="50">
        <f t="shared" si="48"/>
        <v>0</v>
      </c>
      <c r="CT26" s="50">
        <f t="shared" si="48"/>
        <v>0</v>
      </c>
      <c r="CU26" s="50">
        <f t="shared" si="48"/>
        <v>0</v>
      </c>
      <c r="CV26" s="50">
        <f t="shared" si="48"/>
        <v>0</v>
      </c>
      <c r="CW26" s="50">
        <f t="shared" si="48"/>
        <v>0</v>
      </c>
      <c r="CX26" s="50">
        <f t="shared" si="48"/>
        <v>0</v>
      </c>
      <c r="CY26" s="79">
        <f t="shared" si="48"/>
        <v>0</v>
      </c>
      <c r="CZ26" s="49">
        <f t="shared" si="48"/>
        <v>0</v>
      </c>
      <c r="DA26" s="50">
        <f t="shared" si="48"/>
        <v>0</v>
      </c>
      <c r="DB26" s="50">
        <f t="shared" si="48"/>
        <v>0</v>
      </c>
      <c r="DC26" s="80">
        <f t="shared" si="5"/>
        <v>0</v>
      </c>
      <c r="DG26">
        <f t="shared" si="48"/>
        <v>0</v>
      </c>
      <c r="DH26">
        <f t="shared" si="48"/>
        <v>0</v>
      </c>
      <c r="DI26">
        <f t="shared" si="48"/>
        <v>0</v>
      </c>
      <c r="DJ26">
        <f t="shared" si="48"/>
        <v>0</v>
      </c>
      <c r="DK26">
        <f t="shared" si="48"/>
        <v>0</v>
      </c>
      <c r="DL26">
        <f t="shared" si="48"/>
        <v>0</v>
      </c>
      <c r="DM26">
        <f t="shared" si="48"/>
        <v>0</v>
      </c>
      <c r="DN26">
        <f t="shared" si="48"/>
        <v>0</v>
      </c>
      <c r="DO26">
        <f t="shared" si="48"/>
        <v>0</v>
      </c>
      <c r="DP26">
        <f t="shared" si="48"/>
        <v>0</v>
      </c>
      <c r="DQ26" s="114">
        <f t="shared" si="48"/>
        <v>0</v>
      </c>
      <c r="DR26">
        <f t="shared" si="48"/>
        <v>0</v>
      </c>
      <c r="DS26">
        <f t="shared" si="48"/>
        <v>0</v>
      </c>
      <c r="DT26">
        <f t="shared" si="48"/>
        <v>0</v>
      </c>
      <c r="DU26">
        <f t="shared" si="48"/>
        <v>0</v>
      </c>
      <c r="DV26">
        <f t="shared" si="48"/>
        <v>0</v>
      </c>
      <c r="DW26">
        <f t="shared" si="48"/>
        <v>0</v>
      </c>
      <c r="DX26">
        <f t="shared" si="48"/>
        <v>0</v>
      </c>
      <c r="DY26">
        <f t="shared" si="48"/>
        <v>0</v>
      </c>
      <c r="DZ26">
        <f t="shared" si="48"/>
        <v>0</v>
      </c>
      <c r="EA26">
        <f t="shared" si="48"/>
        <v>0</v>
      </c>
      <c r="EB26" s="115">
        <f t="shared" si="48"/>
        <v>0</v>
      </c>
      <c r="EC26">
        <f t="shared" si="48"/>
        <v>0</v>
      </c>
      <c r="ED26">
        <f t="shared" si="48"/>
        <v>0</v>
      </c>
      <c r="EE26">
        <f t="shared" si="48"/>
        <v>0</v>
      </c>
      <c r="EF26">
        <f t="shared" si="48"/>
        <v>0</v>
      </c>
      <c r="EG26">
        <f t="shared" si="48"/>
        <v>0</v>
      </c>
      <c r="EH26">
        <f t="shared" si="48"/>
        <v>0</v>
      </c>
      <c r="EI26">
        <f t="shared" ref="EI26:EM26" si="49">SUM(EI17:EI25)</f>
        <v>0</v>
      </c>
      <c r="EJ26">
        <f t="shared" si="49"/>
        <v>0</v>
      </c>
      <c r="EK26">
        <f t="shared" si="49"/>
        <v>0</v>
      </c>
      <c r="EL26">
        <f t="shared" si="49"/>
        <v>0</v>
      </c>
      <c r="EM26" s="116">
        <f t="shared" si="49"/>
        <v>0</v>
      </c>
    </row>
    <row r="27" ht="15.75" spans="2:143">
      <c r="B27" s="21" t="s">
        <v>55</v>
      </c>
      <c r="C27" s="22">
        <v>19</v>
      </c>
      <c r="D27" s="23" t="s">
        <v>56</v>
      </c>
      <c r="E27" s="24">
        <v>6156</v>
      </c>
      <c r="F27" s="25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71"/>
      <c r="AJ27" s="25">
        <f t="shared" ref="AJ27:AK34" si="50">F27+I27+L27+O27+R27+U27+X27+AA27+AD27+AG27</f>
        <v>0</v>
      </c>
      <c r="AK27" s="26">
        <f t="shared" si="50"/>
        <v>0</v>
      </c>
      <c r="AL27" s="26"/>
      <c r="AM27" s="72">
        <f t="shared" si="1"/>
        <v>0</v>
      </c>
      <c r="AN27" s="25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71"/>
      <c r="BR27" s="25">
        <f t="shared" ref="BR27:BS34" si="51">AN27+AQ27+AT27+AW27+AZ27+BC27+BF27+BI27+BL27+BO27</f>
        <v>0</v>
      </c>
      <c r="BS27" s="26">
        <f t="shared" si="51"/>
        <v>0</v>
      </c>
      <c r="BT27" s="26"/>
      <c r="BU27" s="72">
        <f t="shared" si="3"/>
        <v>0</v>
      </c>
      <c r="BV27" s="25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71"/>
      <c r="CZ27" s="25">
        <f t="shared" ref="CZ27:DA34" si="52">BV27+BY27+CB27+CE27+CH27+CK27+CN27+CQ27+CT27+CW27</f>
        <v>0</v>
      </c>
      <c r="DA27" s="26">
        <f t="shared" si="52"/>
        <v>0</v>
      </c>
      <c r="DB27" s="26"/>
      <c r="DC27" s="72">
        <f t="shared" si="5"/>
        <v>0</v>
      </c>
      <c r="DG27">
        <f t="shared" si="6"/>
        <v>0</v>
      </c>
      <c r="DH27">
        <f t="shared" si="7"/>
        <v>0</v>
      </c>
      <c r="DI27">
        <f t="shared" si="8"/>
        <v>0</v>
      </c>
      <c r="DJ27">
        <f t="shared" si="9"/>
        <v>0</v>
      </c>
      <c r="DK27">
        <f t="shared" si="10"/>
        <v>0</v>
      </c>
      <c r="DL27">
        <f t="shared" si="11"/>
        <v>0</v>
      </c>
      <c r="DM27">
        <f t="shared" si="12"/>
        <v>0</v>
      </c>
      <c r="DN27">
        <f t="shared" si="13"/>
        <v>0</v>
      </c>
      <c r="DO27">
        <f t="shared" si="14"/>
        <v>0</v>
      </c>
      <c r="DP27">
        <f t="shared" si="15"/>
        <v>0</v>
      </c>
      <c r="DQ27" s="114">
        <f t="shared" si="16"/>
        <v>0</v>
      </c>
      <c r="DR27">
        <f t="shared" si="17"/>
        <v>0</v>
      </c>
      <c r="DS27">
        <f t="shared" si="18"/>
        <v>0</v>
      </c>
      <c r="DT27">
        <f t="shared" si="19"/>
        <v>0</v>
      </c>
      <c r="DU27">
        <f t="shared" si="20"/>
        <v>0</v>
      </c>
      <c r="DV27">
        <f t="shared" si="21"/>
        <v>0</v>
      </c>
      <c r="DW27">
        <f t="shared" si="22"/>
        <v>0</v>
      </c>
      <c r="DX27">
        <f t="shared" si="23"/>
        <v>0</v>
      </c>
      <c r="DY27">
        <f t="shared" si="24"/>
        <v>0</v>
      </c>
      <c r="DZ27">
        <f t="shared" si="25"/>
        <v>0</v>
      </c>
      <c r="EA27">
        <f t="shared" si="26"/>
        <v>0</v>
      </c>
      <c r="EB27" s="115">
        <f t="shared" si="27"/>
        <v>0</v>
      </c>
      <c r="EC27">
        <f t="shared" si="28"/>
        <v>0</v>
      </c>
      <c r="ED27">
        <f t="shared" si="29"/>
        <v>0</v>
      </c>
      <c r="EE27">
        <f t="shared" si="30"/>
        <v>0</v>
      </c>
      <c r="EF27">
        <f t="shared" si="31"/>
        <v>0</v>
      </c>
      <c r="EG27">
        <f t="shared" si="32"/>
        <v>0</v>
      </c>
      <c r="EH27">
        <f t="shared" si="33"/>
        <v>0</v>
      </c>
      <c r="EI27">
        <f t="shared" si="34"/>
        <v>0</v>
      </c>
      <c r="EJ27">
        <f t="shared" si="35"/>
        <v>0</v>
      </c>
      <c r="EK27">
        <f t="shared" si="36"/>
        <v>0</v>
      </c>
      <c r="EL27">
        <f t="shared" si="37"/>
        <v>0</v>
      </c>
      <c r="EM27" s="116">
        <f t="shared" si="38"/>
        <v>0</v>
      </c>
    </row>
    <row r="28" ht="15.75" spans="2:143">
      <c r="B28" s="27"/>
      <c r="C28" s="28">
        <v>20</v>
      </c>
      <c r="D28" s="29" t="s">
        <v>59</v>
      </c>
      <c r="E28" s="30">
        <v>3621</v>
      </c>
      <c r="F28" s="31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73"/>
      <c r="AJ28" s="31">
        <f t="shared" si="50"/>
        <v>0</v>
      </c>
      <c r="AK28" s="32">
        <f t="shared" si="50"/>
        <v>0</v>
      </c>
      <c r="AL28" s="32"/>
      <c r="AM28" s="76">
        <f t="shared" si="1"/>
        <v>0</v>
      </c>
      <c r="AN28" s="31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73"/>
      <c r="BR28" s="31">
        <f t="shared" si="51"/>
        <v>0</v>
      </c>
      <c r="BS28" s="32">
        <f t="shared" si="51"/>
        <v>0</v>
      </c>
      <c r="BT28" s="32"/>
      <c r="BU28" s="76">
        <f t="shared" si="3"/>
        <v>0</v>
      </c>
      <c r="BV28" s="31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73"/>
      <c r="CZ28" s="31">
        <f t="shared" si="52"/>
        <v>0</v>
      </c>
      <c r="DA28" s="32">
        <f t="shared" si="52"/>
        <v>0</v>
      </c>
      <c r="DB28" s="32"/>
      <c r="DC28" s="76">
        <f t="shared" si="5"/>
        <v>0</v>
      </c>
      <c r="DG28">
        <f t="shared" si="6"/>
        <v>0</v>
      </c>
      <c r="DH28">
        <f t="shared" si="7"/>
        <v>0</v>
      </c>
      <c r="DI28">
        <f t="shared" si="8"/>
        <v>0</v>
      </c>
      <c r="DJ28">
        <f t="shared" si="9"/>
        <v>0</v>
      </c>
      <c r="DK28">
        <f t="shared" si="10"/>
        <v>0</v>
      </c>
      <c r="DL28">
        <f t="shared" si="11"/>
        <v>0</v>
      </c>
      <c r="DM28">
        <f t="shared" si="12"/>
        <v>0</v>
      </c>
      <c r="DN28">
        <f t="shared" si="13"/>
        <v>0</v>
      </c>
      <c r="DO28">
        <f t="shared" si="14"/>
        <v>0</v>
      </c>
      <c r="DP28">
        <f t="shared" si="15"/>
        <v>0</v>
      </c>
      <c r="DQ28" s="114">
        <f t="shared" si="16"/>
        <v>0</v>
      </c>
      <c r="DR28">
        <f t="shared" si="17"/>
        <v>0</v>
      </c>
      <c r="DS28">
        <f t="shared" si="18"/>
        <v>0</v>
      </c>
      <c r="DT28">
        <f t="shared" si="19"/>
        <v>0</v>
      </c>
      <c r="DU28">
        <f t="shared" si="20"/>
        <v>0</v>
      </c>
      <c r="DV28">
        <f t="shared" si="21"/>
        <v>0</v>
      </c>
      <c r="DW28">
        <f t="shared" si="22"/>
        <v>0</v>
      </c>
      <c r="DX28">
        <f t="shared" si="23"/>
        <v>0</v>
      </c>
      <c r="DY28">
        <f t="shared" si="24"/>
        <v>0</v>
      </c>
      <c r="DZ28">
        <f t="shared" si="25"/>
        <v>0</v>
      </c>
      <c r="EA28">
        <f t="shared" si="26"/>
        <v>0</v>
      </c>
      <c r="EB28" s="115">
        <f t="shared" si="27"/>
        <v>0</v>
      </c>
      <c r="EC28">
        <f t="shared" si="28"/>
        <v>0</v>
      </c>
      <c r="ED28">
        <f t="shared" si="29"/>
        <v>0</v>
      </c>
      <c r="EE28">
        <f t="shared" si="30"/>
        <v>0</v>
      </c>
      <c r="EF28">
        <f t="shared" si="31"/>
        <v>0</v>
      </c>
      <c r="EG28">
        <f t="shared" si="32"/>
        <v>0</v>
      </c>
      <c r="EH28">
        <f t="shared" si="33"/>
        <v>0</v>
      </c>
      <c r="EI28">
        <f t="shared" si="34"/>
        <v>0</v>
      </c>
      <c r="EJ28">
        <f t="shared" si="35"/>
        <v>0</v>
      </c>
      <c r="EK28">
        <f t="shared" si="36"/>
        <v>0</v>
      </c>
      <c r="EL28">
        <f t="shared" si="37"/>
        <v>0</v>
      </c>
      <c r="EM28" s="116">
        <f t="shared" si="38"/>
        <v>0</v>
      </c>
    </row>
    <row r="29" ht="15.75" spans="2:143">
      <c r="B29" s="27"/>
      <c r="C29" s="33">
        <v>21</v>
      </c>
      <c r="D29" s="34" t="s">
        <v>61</v>
      </c>
      <c r="E29" s="35">
        <v>5972</v>
      </c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73"/>
      <c r="AJ29" s="31">
        <f t="shared" si="50"/>
        <v>0</v>
      </c>
      <c r="AK29" s="32">
        <f t="shared" si="50"/>
        <v>0</v>
      </c>
      <c r="AL29" s="32"/>
      <c r="AM29" s="76">
        <f t="shared" si="1"/>
        <v>0</v>
      </c>
      <c r="AN29" s="31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73"/>
      <c r="BR29" s="31">
        <f t="shared" si="51"/>
        <v>0</v>
      </c>
      <c r="BS29" s="32">
        <f t="shared" si="51"/>
        <v>0</v>
      </c>
      <c r="BT29" s="32"/>
      <c r="BU29" s="76">
        <f t="shared" si="3"/>
        <v>0</v>
      </c>
      <c r="BV29" s="31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73"/>
      <c r="CZ29" s="31">
        <f t="shared" si="52"/>
        <v>0</v>
      </c>
      <c r="DA29" s="32">
        <f t="shared" si="52"/>
        <v>0</v>
      </c>
      <c r="DB29" s="32"/>
      <c r="DC29" s="76">
        <f t="shared" si="5"/>
        <v>0</v>
      </c>
      <c r="DG29">
        <f t="shared" si="6"/>
        <v>0</v>
      </c>
      <c r="DH29">
        <f t="shared" si="7"/>
        <v>0</v>
      </c>
      <c r="DI29">
        <f t="shared" si="8"/>
        <v>0</v>
      </c>
      <c r="DJ29">
        <f t="shared" si="9"/>
        <v>0</v>
      </c>
      <c r="DK29">
        <f t="shared" si="10"/>
        <v>0</v>
      </c>
      <c r="DL29">
        <f t="shared" si="11"/>
        <v>0</v>
      </c>
      <c r="DM29">
        <f t="shared" si="12"/>
        <v>0</v>
      </c>
      <c r="DN29">
        <f t="shared" si="13"/>
        <v>0</v>
      </c>
      <c r="DO29">
        <f t="shared" si="14"/>
        <v>0</v>
      </c>
      <c r="DP29">
        <f t="shared" si="15"/>
        <v>0</v>
      </c>
      <c r="DQ29" s="114">
        <f t="shared" si="16"/>
        <v>0</v>
      </c>
      <c r="DR29">
        <f t="shared" si="17"/>
        <v>0</v>
      </c>
      <c r="DS29">
        <f t="shared" si="18"/>
        <v>0</v>
      </c>
      <c r="DT29">
        <f t="shared" si="19"/>
        <v>0</v>
      </c>
      <c r="DU29">
        <f t="shared" si="20"/>
        <v>0</v>
      </c>
      <c r="DV29">
        <f t="shared" si="21"/>
        <v>0</v>
      </c>
      <c r="DW29">
        <f t="shared" si="22"/>
        <v>0</v>
      </c>
      <c r="DX29">
        <f t="shared" si="23"/>
        <v>0</v>
      </c>
      <c r="DY29">
        <f t="shared" si="24"/>
        <v>0</v>
      </c>
      <c r="DZ29">
        <f t="shared" si="25"/>
        <v>0</v>
      </c>
      <c r="EA29">
        <f t="shared" si="26"/>
        <v>0</v>
      </c>
      <c r="EB29" s="115">
        <f t="shared" si="27"/>
        <v>0</v>
      </c>
      <c r="EC29">
        <f t="shared" si="28"/>
        <v>0</v>
      </c>
      <c r="ED29">
        <f t="shared" si="29"/>
        <v>0</v>
      </c>
      <c r="EE29">
        <f t="shared" si="30"/>
        <v>0</v>
      </c>
      <c r="EF29">
        <f t="shared" si="31"/>
        <v>0</v>
      </c>
      <c r="EG29">
        <f t="shared" si="32"/>
        <v>0</v>
      </c>
      <c r="EH29">
        <f t="shared" si="33"/>
        <v>0</v>
      </c>
      <c r="EI29">
        <f t="shared" si="34"/>
        <v>0</v>
      </c>
      <c r="EJ29">
        <f t="shared" si="35"/>
        <v>0</v>
      </c>
      <c r="EK29">
        <f t="shared" si="36"/>
        <v>0</v>
      </c>
      <c r="EL29">
        <f t="shared" si="37"/>
        <v>0</v>
      </c>
      <c r="EM29" s="116">
        <f t="shared" si="38"/>
        <v>0</v>
      </c>
    </row>
    <row r="30" ht="15.75" spans="2:143">
      <c r="B30" s="27"/>
      <c r="C30" s="36">
        <v>22</v>
      </c>
      <c r="D30" s="37" t="s">
        <v>63</v>
      </c>
      <c r="E30" s="38">
        <v>3937</v>
      </c>
      <c r="F30" s="31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73"/>
      <c r="AJ30" s="31">
        <f t="shared" si="50"/>
        <v>0</v>
      </c>
      <c r="AK30" s="32">
        <f t="shared" si="50"/>
        <v>0</v>
      </c>
      <c r="AL30" s="32"/>
      <c r="AM30" s="76">
        <f t="shared" si="1"/>
        <v>0</v>
      </c>
      <c r="AN30" s="31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73"/>
      <c r="BR30" s="31">
        <f t="shared" si="51"/>
        <v>0</v>
      </c>
      <c r="BS30" s="32">
        <f t="shared" si="51"/>
        <v>0</v>
      </c>
      <c r="BT30" s="32"/>
      <c r="BU30" s="76">
        <f t="shared" si="3"/>
        <v>0</v>
      </c>
      <c r="BV30" s="31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73"/>
      <c r="CZ30" s="31">
        <f t="shared" si="52"/>
        <v>0</v>
      </c>
      <c r="DA30" s="32">
        <f t="shared" si="52"/>
        <v>0</v>
      </c>
      <c r="DB30" s="32"/>
      <c r="DC30" s="76">
        <f t="shared" si="5"/>
        <v>0</v>
      </c>
      <c r="DG30">
        <f t="shared" si="6"/>
        <v>0</v>
      </c>
      <c r="DH30">
        <f t="shared" si="7"/>
        <v>0</v>
      </c>
      <c r="DI30">
        <f t="shared" si="8"/>
        <v>0</v>
      </c>
      <c r="DJ30">
        <f t="shared" si="9"/>
        <v>0</v>
      </c>
      <c r="DK30">
        <f t="shared" si="10"/>
        <v>0</v>
      </c>
      <c r="DL30">
        <f t="shared" si="11"/>
        <v>0</v>
      </c>
      <c r="DM30">
        <f t="shared" si="12"/>
        <v>0</v>
      </c>
      <c r="DN30">
        <f t="shared" si="13"/>
        <v>0</v>
      </c>
      <c r="DO30">
        <f t="shared" si="14"/>
        <v>0</v>
      </c>
      <c r="DP30">
        <f t="shared" si="15"/>
        <v>0</v>
      </c>
      <c r="DQ30" s="114">
        <f t="shared" si="16"/>
        <v>0</v>
      </c>
      <c r="DR30">
        <f t="shared" si="17"/>
        <v>0</v>
      </c>
      <c r="DS30">
        <f t="shared" si="18"/>
        <v>0</v>
      </c>
      <c r="DT30">
        <f t="shared" si="19"/>
        <v>0</v>
      </c>
      <c r="DU30">
        <f t="shared" si="20"/>
        <v>0</v>
      </c>
      <c r="DV30">
        <f t="shared" si="21"/>
        <v>0</v>
      </c>
      <c r="DW30">
        <f t="shared" si="22"/>
        <v>0</v>
      </c>
      <c r="DX30">
        <f t="shared" si="23"/>
        <v>0</v>
      </c>
      <c r="DY30">
        <f t="shared" si="24"/>
        <v>0</v>
      </c>
      <c r="DZ30">
        <f t="shared" si="25"/>
        <v>0</v>
      </c>
      <c r="EA30">
        <f t="shared" si="26"/>
        <v>0</v>
      </c>
      <c r="EB30" s="115">
        <f t="shared" si="27"/>
        <v>0</v>
      </c>
      <c r="EC30">
        <f t="shared" si="28"/>
        <v>0</v>
      </c>
      <c r="ED30">
        <f t="shared" si="29"/>
        <v>0</v>
      </c>
      <c r="EE30">
        <f t="shared" si="30"/>
        <v>0</v>
      </c>
      <c r="EF30">
        <f t="shared" si="31"/>
        <v>0</v>
      </c>
      <c r="EG30">
        <f t="shared" si="32"/>
        <v>0</v>
      </c>
      <c r="EH30">
        <f t="shared" si="33"/>
        <v>0</v>
      </c>
      <c r="EI30">
        <f t="shared" si="34"/>
        <v>0</v>
      </c>
      <c r="EJ30">
        <f t="shared" si="35"/>
        <v>0</v>
      </c>
      <c r="EK30">
        <f t="shared" si="36"/>
        <v>0</v>
      </c>
      <c r="EL30">
        <f t="shared" si="37"/>
        <v>0</v>
      </c>
      <c r="EM30" s="116">
        <f t="shared" si="38"/>
        <v>0</v>
      </c>
    </row>
    <row r="31" ht="15.75" spans="2:143">
      <c r="B31" s="27"/>
      <c r="C31" s="36">
        <v>24</v>
      </c>
      <c r="D31" s="37" t="s">
        <v>64</v>
      </c>
      <c r="E31" s="38">
        <v>5658.93</v>
      </c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73"/>
      <c r="AJ31" s="31">
        <f t="shared" si="50"/>
        <v>0</v>
      </c>
      <c r="AK31" s="32">
        <f t="shared" si="50"/>
        <v>0</v>
      </c>
      <c r="AL31" s="32"/>
      <c r="AM31" s="76">
        <f t="shared" si="1"/>
        <v>0</v>
      </c>
      <c r="AN31" s="31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73"/>
      <c r="BR31" s="31">
        <f t="shared" si="51"/>
        <v>0</v>
      </c>
      <c r="BS31" s="32">
        <f t="shared" si="51"/>
        <v>0</v>
      </c>
      <c r="BT31" s="32"/>
      <c r="BU31" s="76">
        <f t="shared" si="3"/>
        <v>0</v>
      </c>
      <c r="BV31" s="31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73"/>
      <c r="CZ31" s="31">
        <f t="shared" si="52"/>
        <v>0</v>
      </c>
      <c r="DA31" s="32">
        <f t="shared" si="52"/>
        <v>0</v>
      </c>
      <c r="DB31" s="32"/>
      <c r="DC31" s="76">
        <f t="shared" si="5"/>
        <v>0</v>
      </c>
      <c r="DG31">
        <f t="shared" si="6"/>
        <v>0</v>
      </c>
      <c r="DH31">
        <f t="shared" si="7"/>
        <v>0</v>
      </c>
      <c r="DI31">
        <f t="shared" si="8"/>
        <v>0</v>
      </c>
      <c r="DJ31">
        <f t="shared" si="9"/>
        <v>0</v>
      </c>
      <c r="DK31">
        <f t="shared" si="10"/>
        <v>0</v>
      </c>
      <c r="DL31">
        <f t="shared" si="11"/>
        <v>0</v>
      </c>
      <c r="DM31">
        <f t="shared" si="12"/>
        <v>0</v>
      </c>
      <c r="DN31">
        <f t="shared" si="13"/>
        <v>0</v>
      </c>
      <c r="DO31">
        <f t="shared" si="14"/>
        <v>0</v>
      </c>
      <c r="DP31">
        <f t="shared" si="15"/>
        <v>0</v>
      </c>
      <c r="DQ31" s="114">
        <f t="shared" si="16"/>
        <v>0</v>
      </c>
      <c r="DR31">
        <f t="shared" si="17"/>
        <v>0</v>
      </c>
      <c r="DS31">
        <f t="shared" si="18"/>
        <v>0</v>
      </c>
      <c r="DT31">
        <f t="shared" si="19"/>
        <v>0</v>
      </c>
      <c r="DU31">
        <f t="shared" si="20"/>
        <v>0</v>
      </c>
      <c r="DV31">
        <f t="shared" si="21"/>
        <v>0</v>
      </c>
      <c r="DW31">
        <f t="shared" si="22"/>
        <v>0</v>
      </c>
      <c r="DX31">
        <f t="shared" si="23"/>
        <v>0</v>
      </c>
      <c r="DY31">
        <f t="shared" si="24"/>
        <v>0</v>
      </c>
      <c r="DZ31">
        <f t="shared" si="25"/>
        <v>0</v>
      </c>
      <c r="EA31">
        <f t="shared" si="26"/>
        <v>0</v>
      </c>
      <c r="EB31" s="115">
        <f t="shared" si="27"/>
        <v>0</v>
      </c>
      <c r="EC31">
        <f t="shared" si="28"/>
        <v>0</v>
      </c>
      <c r="ED31">
        <f t="shared" si="29"/>
        <v>0</v>
      </c>
      <c r="EE31">
        <f t="shared" si="30"/>
        <v>0</v>
      </c>
      <c r="EF31">
        <f t="shared" si="31"/>
        <v>0</v>
      </c>
      <c r="EG31">
        <f t="shared" si="32"/>
        <v>0</v>
      </c>
      <c r="EH31">
        <f t="shared" si="33"/>
        <v>0</v>
      </c>
      <c r="EI31">
        <f t="shared" si="34"/>
        <v>0</v>
      </c>
      <c r="EJ31">
        <f t="shared" si="35"/>
        <v>0</v>
      </c>
      <c r="EK31">
        <f t="shared" si="36"/>
        <v>0</v>
      </c>
      <c r="EL31">
        <f t="shared" si="37"/>
        <v>0</v>
      </c>
      <c r="EM31" s="116">
        <f t="shared" si="38"/>
        <v>0</v>
      </c>
    </row>
    <row r="32" ht="15.75" spans="2:143">
      <c r="B32" s="27"/>
      <c r="C32" s="36">
        <v>25</v>
      </c>
      <c r="D32" s="37" t="s">
        <v>65</v>
      </c>
      <c r="E32" s="38">
        <v>3953</v>
      </c>
      <c r="F32" s="31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73"/>
      <c r="AJ32" s="31">
        <f t="shared" si="50"/>
        <v>0</v>
      </c>
      <c r="AK32" s="32">
        <f t="shared" si="50"/>
        <v>0</v>
      </c>
      <c r="AL32" s="32"/>
      <c r="AM32" s="76">
        <f t="shared" si="1"/>
        <v>0</v>
      </c>
      <c r="AN32" s="31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73"/>
      <c r="BR32" s="31">
        <f t="shared" si="51"/>
        <v>0</v>
      </c>
      <c r="BS32" s="32">
        <f t="shared" si="51"/>
        <v>0</v>
      </c>
      <c r="BT32" s="32"/>
      <c r="BU32" s="76">
        <f t="shared" si="3"/>
        <v>0</v>
      </c>
      <c r="BV32" s="31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73"/>
      <c r="CZ32" s="31">
        <f t="shared" si="52"/>
        <v>0</v>
      </c>
      <c r="DA32" s="32">
        <f t="shared" si="52"/>
        <v>0</v>
      </c>
      <c r="DB32" s="32"/>
      <c r="DC32" s="76">
        <f t="shared" si="5"/>
        <v>0</v>
      </c>
      <c r="DG32">
        <f t="shared" si="6"/>
        <v>0</v>
      </c>
      <c r="DH32">
        <f t="shared" si="7"/>
        <v>0</v>
      </c>
      <c r="DI32">
        <f t="shared" si="8"/>
        <v>0</v>
      </c>
      <c r="DJ32">
        <f t="shared" si="9"/>
        <v>0</v>
      </c>
      <c r="DK32">
        <f t="shared" si="10"/>
        <v>0</v>
      </c>
      <c r="DL32">
        <f t="shared" si="11"/>
        <v>0</v>
      </c>
      <c r="DM32">
        <f t="shared" si="12"/>
        <v>0</v>
      </c>
      <c r="DN32">
        <f t="shared" si="13"/>
        <v>0</v>
      </c>
      <c r="DO32">
        <f t="shared" si="14"/>
        <v>0</v>
      </c>
      <c r="DP32">
        <f t="shared" si="15"/>
        <v>0</v>
      </c>
      <c r="DQ32" s="114">
        <f t="shared" si="16"/>
        <v>0</v>
      </c>
      <c r="DR32">
        <f t="shared" si="17"/>
        <v>0</v>
      </c>
      <c r="DS32">
        <f t="shared" si="18"/>
        <v>0</v>
      </c>
      <c r="DT32">
        <f t="shared" si="19"/>
        <v>0</v>
      </c>
      <c r="DU32">
        <f t="shared" si="20"/>
        <v>0</v>
      </c>
      <c r="DV32">
        <f t="shared" si="21"/>
        <v>0</v>
      </c>
      <c r="DW32">
        <f t="shared" si="22"/>
        <v>0</v>
      </c>
      <c r="DX32">
        <f t="shared" si="23"/>
        <v>0</v>
      </c>
      <c r="DY32">
        <f t="shared" si="24"/>
        <v>0</v>
      </c>
      <c r="DZ32">
        <f t="shared" si="25"/>
        <v>0</v>
      </c>
      <c r="EA32">
        <f t="shared" si="26"/>
        <v>0</v>
      </c>
      <c r="EB32" s="115">
        <f t="shared" si="27"/>
        <v>0</v>
      </c>
      <c r="EC32">
        <f t="shared" si="28"/>
        <v>0</v>
      </c>
      <c r="ED32">
        <f t="shared" si="29"/>
        <v>0</v>
      </c>
      <c r="EE32">
        <f t="shared" si="30"/>
        <v>0</v>
      </c>
      <c r="EF32">
        <f t="shared" si="31"/>
        <v>0</v>
      </c>
      <c r="EG32">
        <f t="shared" si="32"/>
        <v>0</v>
      </c>
      <c r="EH32">
        <f t="shared" si="33"/>
        <v>0</v>
      </c>
      <c r="EI32">
        <f t="shared" si="34"/>
        <v>0</v>
      </c>
      <c r="EJ32">
        <f t="shared" si="35"/>
        <v>0</v>
      </c>
      <c r="EK32">
        <f t="shared" si="36"/>
        <v>0</v>
      </c>
      <c r="EL32">
        <f t="shared" si="37"/>
        <v>0</v>
      </c>
      <c r="EM32" s="116">
        <f t="shared" si="38"/>
        <v>0</v>
      </c>
    </row>
    <row r="33" ht="15.75" spans="2:143">
      <c r="B33" s="27"/>
      <c r="C33" s="36">
        <v>26</v>
      </c>
      <c r="D33" s="37" t="s">
        <v>67</v>
      </c>
      <c r="E33" s="38">
        <v>5426</v>
      </c>
      <c r="F33" s="31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73"/>
      <c r="AJ33" s="31">
        <f t="shared" si="50"/>
        <v>0</v>
      </c>
      <c r="AK33" s="32">
        <f t="shared" si="50"/>
        <v>0</v>
      </c>
      <c r="AL33" s="32"/>
      <c r="AM33" s="76">
        <f t="shared" si="1"/>
        <v>0</v>
      </c>
      <c r="AN33" s="31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73"/>
      <c r="BR33" s="31">
        <f t="shared" si="51"/>
        <v>0</v>
      </c>
      <c r="BS33" s="32">
        <f t="shared" si="51"/>
        <v>0</v>
      </c>
      <c r="BT33" s="32"/>
      <c r="BU33" s="76">
        <f t="shared" si="3"/>
        <v>0</v>
      </c>
      <c r="BV33" s="31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73"/>
      <c r="CZ33" s="31">
        <f t="shared" si="52"/>
        <v>0</v>
      </c>
      <c r="DA33" s="32">
        <f t="shared" si="52"/>
        <v>0</v>
      </c>
      <c r="DB33" s="32"/>
      <c r="DC33" s="76">
        <f t="shared" si="5"/>
        <v>0</v>
      </c>
      <c r="DG33">
        <f t="shared" si="6"/>
        <v>0</v>
      </c>
      <c r="DH33">
        <f t="shared" si="7"/>
        <v>0</v>
      </c>
      <c r="DI33">
        <f t="shared" si="8"/>
        <v>0</v>
      </c>
      <c r="DJ33">
        <f t="shared" si="9"/>
        <v>0</v>
      </c>
      <c r="DK33">
        <f t="shared" si="10"/>
        <v>0</v>
      </c>
      <c r="DL33">
        <f t="shared" si="11"/>
        <v>0</v>
      </c>
      <c r="DM33">
        <f t="shared" si="12"/>
        <v>0</v>
      </c>
      <c r="DN33">
        <f t="shared" si="13"/>
        <v>0</v>
      </c>
      <c r="DO33">
        <f t="shared" si="14"/>
        <v>0</v>
      </c>
      <c r="DP33">
        <f t="shared" si="15"/>
        <v>0</v>
      </c>
      <c r="DQ33" s="114">
        <f t="shared" si="16"/>
        <v>0</v>
      </c>
      <c r="DR33">
        <f t="shared" si="17"/>
        <v>0</v>
      </c>
      <c r="DS33">
        <f t="shared" si="18"/>
        <v>0</v>
      </c>
      <c r="DT33">
        <f t="shared" si="19"/>
        <v>0</v>
      </c>
      <c r="DU33">
        <f t="shared" si="20"/>
        <v>0</v>
      </c>
      <c r="DV33">
        <f t="shared" si="21"/>
        <v>0</v>
      </c>
      <c r="DW33">
        <f t="shared" si="22"/>
        <v>0</v>
      </c>
      <c r="DX33">
        <f t="shared" si="23"/>
        <v>0</v>
      </c>
      <c r="DY33">
        <f t="shared" si="24"/>
        <v>0</v>
      </c>
      <c r="DZ33">
        <f t="shared" si="25"/>
        <v>0</v>
      </c>
      <c r="EA33">
        <f t="shared" si="26"/>
        <v>0</v>
      </c>
      <c r="EB33" s="115">
        <f t="shared" si="27"/>
        <v>0</v>
      </c>
      <c r="EC33">
        <f t="shared" si="28"/>
        <v>0</v>
      </c>
      <c r="ED33">
        <f t="shared" si="29"/>
        <v>0</v>
      </c>
      <c r="EE33">
        <f t="shared" si="30"/>
        <v>0</v>
      </c>
      <c r="EF33">
        <f t="shared" si="31"/>
        <v>0</v>
      </c>
      <c r="EG33">
        <f t="shared" si="32"/>
        <v>0</v>
      </c>
      <c r="EH33">
        <f t="shared" si="33"/>
        <v>0</v>
      </c>
      <c r="EI33">
        <f t="shared" si="34"/>
        <v>0</v>
      </c>
      <c r="EJ33">
        <f t="shared" si="35"/>
        <v>0</v>
      </c>
      <c r="EK33">
        <f t="shared" si="36"/>
        <v>0</v>
      </c>
      <c r="EL33">
        <f t="shared" si="37"/>
        <v>0</v>
      </c>
      <c r="EM33" s="116">
        <f t="shared" si="38"/>
        <v>0</v>
      </c>
    </row>
    <row r="34" ht="16.5" spans="2:143">
      <c r="B34" s="39"/>
      <c r="C34" s="40">
        <v>27</v>
      </c>
      <c r="D34" s="41" t="s">
        <v>69</v>
      </c>
      <c r="E34" s="42">
        <v>4474</v>
      </c>
      <c r="F34" s="43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77"/>
      <c r="AJ34" s="43">
        <f t="shared" si="50"/>
        <v>0</v>
      </c>
      <c r="AK34" s="44">
        <f t="shared" si="50"/>
        <v>0</v>
      </c>
      <c r="AL34" s="44"/>
      <c r="AM34" s="78">
        <f t="shared" si="1"/>
        <v>0</v>
      </c>
      <c r="AN34" s="43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77"/>
      <c r="BR34" s="43">
        <f t="shared" si="51"/>
        <v>0</v>
      </c>
      <c r="BS34" s="44">
        <f t="shared" si="51"/>
        <v>0</v>
      </c>
      <c r="BT34" s="44"/>
      <c r="BU34" s="78">
        <f t="shared" si="3"/>
        <v>0</v>
      </c>
      <c r="BV34" s="43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77"/>
      <c r="CZ34" s="43">
        <f t="shared" si="52"/>
        <v>0</v>
      </c>
      <c r="DA34" s="44">
        <f t="shared" si="52"/>
        <v>0</v>
      </c>
      <c r="DB34" s="44"/>
      <c r="DC34" s="78">
        <f t="shared" si="5"/>
        <v>0</v>
      </c>
      <c r="DG34">
        <f t="shared" si="6"/>
        <v>0</v>
      </c>
      <c r="DH34">
        <f t="shared" si="7"/>
        <v>0</v>
      </c>
      <c r="DI34">
        <f t="shared" si="8"/>
        <v>0</v>
      </c>
      <c r="DJ34">
        <f t="shared" si="9"/>
        <v>0</v>
      </c>
      <c r="DK34">
        <f t="shared" si="10"/>
        <v>0</v>
      </c>
      <c r="DL34">
        <f t="shared" si="11"/>
        <v>0</v>
      </c>
      <c r="DM34">
        <f t="shared" si="12"/>
        <v>0</v>
      </c>
      <c r="DN34">
        <f t="shared" si="13"/>
        <v>0</v>
      </c>
      <c r="DO34">
        <f t="shared" si="14"/>
        <v>0</v>
      </c>
      <c r="DP34">
        <f t="shared" si="15"/>
        <v>0</v>
      </c>
      <c r="DQ34" s="114">
        <f t="shared" si="16"/>
        <v>0</v>
      </c>
      <c r="DR34">
        <f t="shared" si="17"/>
        <v>0</v>
      </c>
      <c r="DS34">
        <f t="shared" si="18"/>
        <v>0</v>
      </c>
      <c r="DT34">
        <f t="shared" si="19"/>
        <v>0</v>
      </c>
      <c r="DU34">
        <f t="shared" si="20"/>
        <v>0</v>
      </c>
      <c r="DV34">
        <f t="shared" si="21"/>
        <v>0</v>
      </c>
      <c r="DW34">
        <f t="shared" si="22"/>
        <v>0</v>
      </c>
      <c r="DX34">
        <f t="shared" si="23"/>
        <v>0</v>
      </c>
      <c r="DY34">
        <f t="shared" si="24"/>
        <v>0</v>
      </c>
      <c r="DZ34">
        <f t="shared" si="25"/>
        <v>0</v>
      </c>
      <c r="EA34">
        <f t="shared" si="26"/>
        <v>0</v>
      </c>
      <c r="EB34" s="115">
        <f t="shared" si="27"/>
        <v>0</v>
      </c>
      <c r="EC34">
        <f t="shared" si="28"/>
        <v>0</v>
      </c>
      <c r="ED34">
        <f t="shared" si="29"/>
        <v>0</v>
      </c>
      <c r="EE34">
        <f t="shared" si="30"/>
        <v>0</v>
      </c>
      <c r="EF34">
        <f t="shared" si="31"/>
        <v>0</v>
      </c>
      <c r="EG34">
        <f t="shared" si="32"/>
        <v>0</v>
      </c>
      <c r="EH34">
        <f t="shared" si="33"/>
        <v>0</v>
      </c>
      <c r="EI34">
        <f t="shared" si="34"/>
        <v>0</v>
      </c>
      <c r="EJ34">
        <f t="shared" si="35"/>
        <v>0</v>
      </c>
      <c r="EK34">
        <f t="shared" si="36"/>
        <v>0</v>
      </c>
      <c r="EL34">
        <f t="shared" si="37"/>
        <v>0</v>
      </c>
      <c r="EM34" s="116">
        <f t="shared" si="38"/>
        <v>0</v>
      </c>
    </row>
    <row r="35" ht="16.5" spans="2:143">
      <c r="B35" s="45"/>
      <c r="C35" s="46"/>
      <c r="D35" s="47" t="s">
        <v>43</v>
      </c>
      <c r="E35" s="48">
        <f>SUM(E27:E34)</f>
        <v>39197.93</v>
      </c>
      <c r="F35" s="49">
        <f>SUM(F27:F34)</f>
        <v>0</v>
      </c>
      <c r="G35" s="50">
        <f t="shared" ref="G35:AL35" si="53">SUM(G27:G34)</f>
        <v>0</v>
      </c>
      <c r="H35" s="50">
        <f t="shared" si="53"/>
        <v>0</v>
      </c>
      <c r="I35" s="50">
        <f t="shared" si="53"/>
        <v>0</v>
      </c>
      <c r="J35" s="50">
        <f t="shared" si="53"/>
        <v>0</v>
      </c>
      <c r="K35" s="50">
        <f t="shared" si="53"/>
        <v>0</v>
      </c>
      <c r="L35" s="50">
        <f t="shared" si="53"/>
        <v>0</v>
      </c>
      <c r="M35" s="50">
        <f t="shared" si="53"/>
        <v>0</v>
      </c>
      <c r="N35" s="50">
        <f t="shared" si="53"/>
        <v>0</v>
      </c>
      <c r="O35" s="50">
        <f t="shared" si="53"/>
        <v>0</v>
      </c>
      <c r="P35" s="50">
        <f t="shared" si="53"/>
        <v>0</v>
      </c>
      <c r="Q35" s="50">
        <f t="shared" si="53"/>
        <v>0</v>
      </c>
      <c r="R35" s="50">
        <f t="shared" si="53"/>
        <v>0</v>
      </c>
      <c r="S35" s="50">
        <f t="shared" si="53"/>
        <v>0</v>
      </c>
      <c r="T35" s="50">
        <f t="shared" si="53"/>
        <v>0</v>
      </c>
      <c r="U35" s="50">
        <f t="shared" si="53"/>
        <v>0</v>
      </c>
      <c r="V35" s="50">
        <f t="shared" si="53"/>
        <v>0</v>
      </c>
      <c r="W35" s="50">
        <f t="shared" si="53"/>
        <v>0</v>
      </c>
      <c r="X35" s="50">
        <f t="shared" si="53"/>
        <v>0</v>
      </c>
      <c r="Y35" s="50">
        <f t="shared" si="53"/>
        <v>0</v>
      </c>
      <c r="Z35" s="50">
        <f t="shared" si="53"/>
        <v>0</v>
      </c>
      <c r="AA35" s="50">
        <f t="shared" si="53"/>
        <v>0</v>
      </c>
      <c r="AB35" s="50">
        <f t="shared" si="53"/>
        <v>0</v>
      </c>
      <c r="AC35" s="50">
        <f t="shared" si="53"/>
        <v>0</v>
      </c>
      <c r="AD35" s="50">
        <f t="shared" si="53"/>
        <v>0</v>
      </c>
      <c r="AE35" s="50">
        <f t="shared" si="53"/>
        <v>0</v>
      </c>
      <c r="AF35" s="50">
        <f t="shared" si="53"/>
        <v>0</v>
      </c>
      <c r="AG35" s="50">
        <f t="shared" si="53"/>
        <v>0</v>
      </c>
      <c r="AH35" s="50">
        <f t="shared" si="53"/>
        <v>0</v>
      </c>
      <c r="AI35" s="79">
        <f t="shared" si="53"/>
        <v>0</v>
      </c>
      <c r="AJ35" s="49">
        <f t="shared" si="53"/>
        <v>0</v>
      </c>
      <c r="AK35" s="50">
        <f t="shared" si="53"/>
        <v>0</v>
      </c>
      <c r="AL35" s="50">
        <f t="shared" si="53"/>
        <v>0</v>
      </c>
      <c r="AM35" s="80">
        <f t="shared" si="1"/>
        <v>0</v>
      </c>
      <c r="AN35" s="49">
        <f>SUM(AN27:AN34)</f>
        <v>0</v>
      </c>
      <c r="AO35" s="50">
        <f t="shared" ref="AO35:BT35" si="54">SUM(AO27:AO34)</f>
        <v>0</v>
      </c>
      <c r="AP35" s="50">
        <f t="shared" si="54"/>
        <v>0</v>
      </c>
      <c r="AQ35" s="50">
        <f t="shared" si="54"/>
        <v>0</v>
      </c>
      <c r="AR35" s="50">
        <f t="shared" si="54"/>
        <v>0</v>
      </c>
      <c r="AS35" s="50">
        <f t="shared" si="54"/>
        <v>0</v>
      </c>
      <c r="AT35" s="50">
        <f t="shared" si="54"/>
        <v>0</v>
      </c>
      <c r="AU35" s="50">
        <f t="shared" si="54"/>
        <v>0</v>
      </c>
      <c r="AV35" s="50">
        <f t="shared" si="54"/>
        <v>0</v>
      </c>
      <c r="AW35" s="50">
        <f t="shared" si="54"/>
        <v>0</v>
      </c>
      <c r="AX35" s="50">
        <f t="shared" si="54"/>
        <v>0</v>
      </c>
      <c r="AY35" s="50">
        <f t="shared" si="54"/>
        <v>0</v>
      </c>
      <c r="AZ35" s="50">
        <f t="shared" si="54"/>
        <v>0</v>
      </c>
      <c r="BA35" s="50">
        <f t="shared" si="54"/>
        <v>0</v>
      </c>
      <c r="BB35" s="50">
        <f t="shared" si="54"/>
        <v>0</v>
      </c>
      <c r="BC35" s="50">
        <f t="shared" si="54"/>
        <v>0</v>
      </c>
      <c r="BD35" s="50">
        <f t="shared" si="54"/>
        <v>0</v>
      </c>
      <c r="BE35" s="50">
        <f t="shared" si="54"/>
        <v>0</v>
      </c>
      <c r="BF35" s="50">
        <f t="shared" si="54"/>
        <v>0</v>
      </c>
      <c r="BG35" s="50">
        <f t="shared" si="54"/>
        <v>0</v>
      </c>
      <c r="BH35" s="50">
        <f t="shared" si="54"/>
        <v>0</v>
      </c>
      <c r="BI35" s="50">
        <f t="shared" si="54"/>
        <v>0</v>
      </c>
      <c r="BJ35" s="50">
        <f t="shared" si="54"/>
        <v>0</v>
      </c>
      <c r="BK35" s="50">
        <f t="shared" si="54"/>
        <v>0</v>
      </c>
      <c r="BL35" s="50">
        <f t="shared" si="54"/>
        <v>0</v>
      </c>
      <c r="BM35" s="50">
        <f t="shared" si="54"/>
        <v>0</v>
      </c>
      <c r="BN35" s="50">
        <f t="shared" si="54"/>
        <v>0</v>
      </c>
      <c r="BO35" s="50">
        <f t="shared" si="54"/>
        <v>0</v>
      </c>
      <c r="BP35" s="50">
        <f t="shared" si="54"/>
        <v>0</v>
      </c>
      <c r="BQ35" s="79">
        <f t="shared" si="54"/>
        <v>0</v>
      </c>
      <c r="BR35" s="49">
        <f t="shared" si="54"/>
        <v>0</v>
      </c>
      <c r="BS35" s="50">
        <f t="shared" si="54"/>
        <v>0</v>
      </c>
      <c r="BT35" s="50">
        <f t="shared" si="54"/>
        <v>0</v>
      </c>
      <c r="BU35" s="80">
        <f t="shared" si="3"/>
        <v>0</v>
      </c>
      <c r="BV35" s="49">
        <f>SUM(BV27:BV34)</f>
        <v>0</v>
      </c>
      <c r="BW35" s="50">
        <f t="shared" ref="BW35:EH35" si="55">SUM(BW27:BW34)</f>
        <v>0</v>
      </c>
      <c r="BX35" s="50">
        <f t="shared" si="55"/>
        <v>0</v>
      </c>
      <c r="BY35" s="50">
        <f t="shared" si="55"/>
        <v>0</v>
      </c>
      <c r="BZ35" s="50">
        <f t="shared" si="55"/>
        <v>0</v>
      </c>
      <c r="CA35" s="50">
        <f t="shared" si="55"/>
        <v>0</v>
      </c>
      <c r="CB35" s="50">
        <f t="shared" si="55"/>
        <v>0</v>
      </c>
      <c r="CC35" s="50">
        <f t="shared" si="55"/>
        <v>0</v>
      </c>
      <c r="CD35" s="50">
        <f t="shared" si="55"/>
        <v>0</v>
      </c>
      <c r="CE35" s="50">
        <f t="shared" si="55"/>
        <v>0</v>
      </c>
      <c r="CF35" s="50">
        <f t="shared" si="55"/>
        <v>0</v>
      </c>
      <c r="CG35" s="50">
        <f t="shared" si="55"/>
        <v>0</v>
      </c>
      <c r="CH35" s="50">
        <f t="shared" si="55"/>
        <v>0</v>
      </c>
      <c r="CI35" s="50">
        <f t="shared" si="55"/>
        <v>0</v>
      </c>
      <c r="CJ35" s="50">
        <f t="shared" si="55"/>
        <v>0</v>
      </c>
      <c r="CK35" s="50">
        <f t="shared" si="55"/>
        <v>0</v>
      </c>
      <c r="CL35" s="50">
        <f t="shared" si="55"/>
        <v>0</v>
      </c>
      <c r="CM35" s="50">
        <f t="shared" si="55"/>
        <v>0</v>
      </c>
      <c r="CN35" s="50">
        <f t="shared" si="55"/>
        <v>0</v>
      </c>
      <c r="CO35" s="50">
        <f t="shared" si="55"/>
        <v>0</v>
      </c>
      <c r="CP35" s="50">
        <f t="shared" si="55"/>
        <v>0</v>
      </c>
      <c r="CQ35" s="50">
        <f t="shared" si="55"/>
        <v>0</v>
      </c>
      <c r="CR35" s="50">
        <f t="shared" si="55"/>
        <v>0</v>
      </c>
      <c r="CS35" s="50">
        <f t="shared" si="55"/>
        <v>0</v>
      </c>
      <c r="CT35" s="50">
        <f t="shared" si="55"/>
        <v>0</v>
      </c>
      <c r="CU35" s="50">
        <f t="shared" si="55"/>
        <v>0</v>
      </c>
      <c r="CV35" s="50">
        <f t="shared" si="55"/>
        <v>0</v>
      </c>
      <c r="CW35" s="50">
        <f t="shared" si="55"/>
        <v>0</v>
      </c>
      <c r="CX35" s="50">
        <f t="shared" si="55"/>
        <v>0</v>
      </c>
      <c r="CY35" s="79">
        <f t="shared" si="55"/>
        <v>0</v>
      </c>
      <c r="CZ35" s="49">
        <f t="shared" si="55"/>
        <v>0</v>
      </c>
      <c r="DA35" s="50">
        <f t="shared" si="55"/>
        <v>0</v>
      </c>
      <c r="DB35" s="50">
        <f t="shared" si="55"/>
        <v>0</v>
      </c>
      <c r="DC35" s="80">
        <f t="shared" si="5"/>
        <v>0</v>
      </c>
      <c r="DG35">
        <f t="shared" si="55"/>
        <v>0</v>
      </c>
      <c r="DH35">
        <f t="shared" si="55"/>
        <v>0</v>
      </c>
      <c r="DI35">
        <f t="shared" si="55"/>
        <v>0</v>
      </c>
      <c r="DJ35">
        <f t="shared" si="55"/>
        <v>0</v>
      </c>
      <c r="DK35">
        <f t="shared" si="55"/>
        <v>0</v>
      </c>
      <c r="DL35">
        <f t="shared" si="55"/>
        <v>0</v>
      </c>
      <c r="DM35">
        <f t="shared" si="55"/>
        <v>0</v>
      </c>
      <c r="DN35">
        <f t="shared" si="55"/>
        <v>0</v>
      </c>
      <c r="DO35">
        <f t="shared" si="55"/>
        <v>0</v>
      </c>
      <c r="DP35">
        <f t="shared" si="55"/>
        <v>0</v>
      </c>
      <c r="DQ35" s="114">
        <f t="shared" si="55"/>
        <v>0</v>
      </c>
      <c r="DR35">
        <f t="shared" si="55"/>
        <v>0</v>
      </c>
      <c r="DS35">
        <f t="shared" si="55"/>
        <v>0</v>
      </c>
      <c r="DT35">
        <f t="shared" si="55"/>
        <v>0</v>
      </c>
      <c r="DU35">
        <f t="shared" si="55"/>
        <v>0</v>
      </c>
      <c r="DV35">
        <f t="shared" si="55"/>
        <v>0</v>
      </c>
      <c r="DW35">
        <f t="shared" si="55"/>
        <v>0</v>
      </c>
      <c r="DX35">
        <f t="shared" si="55"/>
        <v>0</v>
      </c>
      <c r="DY35">
        <f t="shared" si="55"/>
        <v>0</v>
      </c>
      <c r="DZ35">
        <f t="shared" si="55"/>
        <v>0</v>
      </c>
      <c r="EA35">
        <f t="shared" si="55"/>
        <v>0</v>
      </c>
      <c r="EB35" s="115">
        <f t="shared" si="55"/>
        <v>0</v>
      </c>
      <c r="EC35">
        <f t="shared" si="55"/>
        <v>0</v>
      </c>
      <c r="ED35">
        <f t="shared" si="55"/>
        <v>0</v>
      </c>
      <c r="EE35">
        <f t="shared" si="55"/>
        <v>0</v>
      </c>
      <c r="EF35">
        <f t="shared" si="55"/>
        <v>0</v>
      </c>
      <c r="EG35">
        <f t="shared" si="55"/>
        <v>0</v>
      </c>
      <c r="EH35">
        <f t="shared" si="55"/>
        <v>0</v>
      </c>
      <c r="EI35">
        <f t="shared" ref="EI35:EM35" si="56">SUM(EI27:EI34)</f>
        <v>0</v>
      </c>
      <c r="EJ35">
        <f t="shared" si="56"/>
        <v>0</v>
      </c>
      <c r="EK35">
        <f t="shared" si="56"/>
        <v>0</v>
      </c>
      <c r="EL35">
        <f t="shared" si="56"/>
        <v>0</v>
      </c>
      <c r="EM35" s="116">
        <f t="shared" si="56"/>
        <v>0</v>
      </c>
    </row>
    <row r="36" ht="15.75" spans="2:143">
      <c r="B36" s="21" t="s">
        <v>70</v>
      </c>
      <c r="C36" s="22">
        <v>28</v>
      </c>
      <c r="D36" s="23" t="s">
        <v>71</v>
      </c>
      <c r="E36" s="24">
        <v>6421</v>
      </c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71"/>
      <c r="AJ36" s="25">
        <f t="shared" ref="AJ36:AK42" si="57">F36+I36+L36+O36+R36+U36+X36+AA36+AD36+AG36</f>
        <v>0</v>
      </c>
      <c r="AK36" s="26">
        <f t="shared" si="57"/>
        <v>0</v>
      </c>
      <c r="AL36" s="26"/>
      <c r="AM36" s="72">
        <f t="shared" si="1"/>
        <v>0</v>
      </c>
      <c r="AN36" s="25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71"/>
      <c r="BR36" s="25">
        <f t="shared" ref="BR36:BS42" si="58">AN36+AQ36+AT36+AW36+AZ36+BC36+BF36+BI36+BL36+BO36</f>
        <v>0</v>
      </c>
      <c r="BS36" s="26">
        <f t="shared" si="58"/>
        <v>0</v>
      </c>
      <c r="BT36" s="26"/>
      <c r="BU36" s="72">
        <f t="shared" si="3"/>
        <v>0</v>
      </c>
      <c r="BV36" s="25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71"/>
      <c r="CZ36" s="25">
        <f t="shared" ref="CZ36:DA42" si="59">BV36+BY36+CB36+CE36+CH36+CK36+CN36+CQ36+CT36+CW36</f>
        <v>0</v>
      </c>
      <c r="DA36" s="26">
        <f t="shared" si="59"/>
        <v>0</v>
      </c>
      <c r="DB36" s="26"/>
      <c r="DC36" s="72">
        <f t="shared" si="5"/>
        <v>0</v>
      </c>
      <c r="DG36">
        <f t="shared" si="6"/>
        <v>0</v>
      </c>
      <c r="DH36">
        <f t="shared" si="7"/>
        <v>0</v>
      </c>
      <c r="DI36">
        <f t="shared" si="8"/>
        <v>0</v>
      </c>
      <c r="DJ36">
        <f t="shared" si="9"/>
        <v>0</v>
      </c>
      <c r="DK36">
        <f t="shared" si="10"/>
        <v>0</v>
      </c>
      <c r="DL36">
        <f t="shared" si="11"/>
        <v>0</v>
      </c>
      <c r="DM36">
        <f t="shared" si="12"/>
        <v>0</v>
      </c>
      <c r="DN36">
        <f t="shared" si="13"/>
        <v>0</v>
      </c>
      <c r="DO36">
        <f t="shared" si="14"/>
        <v>0</v>
      </c>
      <c r="DP36">
        <f t="shared" si="15"/>
        <v>0</v>
      </c>
      <c r="DQ36" s="114">
        <f t="shared" si="16"/>
        <v>0</v>
      </c>
      <c r="DR36">
        <f t="shared" si="17"/>
        <v>0</v>
      </c>
      <c r="DS36">
        <f t="shared" si="18"/>
        <v>0</v>
      </c>
      <c r="DT36">
        <f t="shared" si="19"/>
        <v>0</v>
      </c>
      <c r="DU36">
        <f t="shared" si="20"/>
        <v>0</v>
      </c>
      <c r="DV36">
        <f t="shared" si="21"/>
        <v>0</v>
      </c>
      <c r="DW36">
        <f t="shared" si="22"/>
        <v>0</v>
      </c>
      <c r="DX36">
        <f t="shared" si="23"/>
        <v>0</v>
      </c>
      <c r="DY36">
        <f t="shared" si="24"/>
        <v>0</v>
      </c>
      <c r="DZ36">
        <f t="shared" si="25"/>
        <v>0</v>
      </c>
      <c r="EA36">
        <f t="shared" si="26"/>
        <v>0</v>
      </c>
      <c r="EB36" s="115">
        <f t="shared" si="27"/>
        <v>0</v>
      </c>
      <c r="EC36">
        <f t="shared" si="28"/>
        <v>0</v>
      </c>
      <c r="ED36">
        <f t="shared" si="29"/>
        <v>0</v>
      </c>
      <c r="EE36">
        <f t="shared" si="30"/>
        <v>0</v>
      </c>
      <c r="EF36">
        <f t="shared" si="31"/>
        <v>0</v>
      </c>
      <c r="EG36">
        <f t="shared" si="32"/>
        <v>0</v>
      </c>
      <c r="EH36">
        <f t="shared" si="33"/>
        <v>0</v>
      </c>
      <c r="EI36">
        <f t="shared" si="34"/>
        <v>0</v>
      </c>
      <c r="EJ36">
        <f t="shared" si="35"/>
        <v>0</v>
      </c>
      <c r="EK36">
        <f t="shared" si="36"/>
        <v>0</v>
      </c>
      <c r="EL36">
        <f t="shared" si="37"/>
        <v>0</v>
      </c>
      <c r="EM36" s="116">
        <f t="shared" si="38"/>
        <v>0</v>
      </c>
    </row>
    <row r="37" ht="15.75" spans="2:143">
      <c r="B37" s="51"/>
      <c r="C37" s="36">
        <v>29</v>
      </c>
      <c r="D37" s="37" t="s">
        <v>72</v>
      </c>
      <c r="E37" s="38">
        <v>3276</v>
      </c>
      <c r="F37" s="31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73"/>
      <c r="AJ37" s="31">
        <f t="shared" si="57"/>
        <v>0</v>
      </c>
      <c r="AK37" s="32">
        <f t="shared" si="57"/>
        <v>0</v>
      </c>
      <c r="AL37" s="32"/>
      <c r="AM37" s="76">
        <f t="shared" si="1"/>
        <v>0</v>
      </c>
      <c r="AN37" s="31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73"/>
      <c r="BR37" s="31">
        <f t="shared" si="58"/>
        <v>0</v>
      </c>
      <c r="BS37" s="32">
        <f t="shared" si="58"/>
        <v>0</v>
      </c>
      <c r="BT37" s="32"/>
      <c r="BU37" s="76">
        <f t="shared" si="3"/>
        <v>0</v>
      </c>
      <c r="BV37" s="31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73"/>
      <c r="CZ37" s="31">
        <f t="shared" si="59"/>
        <v>0</v>
      </c>
      <c r="DA37" s="32">
        <f t="shared" si="59"/>
        <v>0</v>
      </c>
      <c r="DB37" s="32"/>
      <c r="DC37" s="76">
        <f t="shared" si="5"/>
        <v>0</v>
      </c>
      <c r="DG37">
        <f t="shared" si="6"/>
        <v>0</v>
      </c>
      <c r="DH37">
        <f t="shared" si="7"/>
        <v>0</v>
      </c>
      <c r="DI37">
        <f t="shared" si="8"/>
        <v>0</v>
      </c>
      <c r="DJ37">
        <f t="shared" si="9"/>
        <v>0</v>
      </c>
      <c r="DK37">
        <f t="shared" si="10"/>
        <v>0</v>
      </c>
      <c r="DL37">
        <f t="shared" si="11"/>
        <v>0</v>
      </c>
      <c r="DM37">
        <f t="shared" si="12"/>
        <v>0</v>
      </c>
      <c r="DN37">
        <f t="shared" si="13"/>
        <v>0</v>
      </c>
      <c r="DO37">
        <f t="shared" si="14"/>
        <v>0</v>
      </c>
      <c r="DP37">
        <f t="shared" si="15"/>
        <v>0</v>
      </c>
      <c r="DQ37" s="114">
        <f t="shared" si="16"/>
        <v>0</v>
      </c>
      <c r="DR37">
        <f t="shared" si="17"/>
        <v>0</v>
      </c>
      <c r="DS37">
        <f t="shared" si="18"/>
        <v>0</v>
      </c>
      <c r="DT37">
        <f t="shared" si="19"/>
        <v>0</v>
      </c>
      <c r="DU37">
        <f t="shared" si="20"/>
        <v>0</v>
      </c>
      <c r="DV37">
        <f t="shared" si="21"/>
        <v>0</v>
      </c>
      <c r="DW37">
        <f t="shared" si="22"/>
        <v>0</v>
      </c>
      <c r="DX37">
        <f t="shared" si="23"/>
        <v>0</v>
      </c>
      <c r="DY37">
        <f t="shared" si="24"/>
        <v>0</v>
      </c>
      <c r="DZ37">
        <f t="shared" si="25"/>
        <v>0</v>
      </c>
      <c r="EA37">
        <f t="shared" si="26"/>
        <v>0</v>
      </c>
      <c r="EB37" s="115">
        <f t="shared" si="27"/>
        <v>0</v>
      </c>
      <c r="EC37">
        <f t="shared" si="28"/>
        <v>0</v>
      </c>
      <c r="ED37">
        <f t="shared" si="29"/>
        <v>0</v>
      </c>
      <c r="EE37">
        <f t="shared" si="30"/>
        <v>0</v>
      </c>
      <c r="EF37">
        <f t="shared" si="31"/>
        <v>0</v>
      </c>
      <c r="EG37">
        <f t="shared" si="32"/>
        <v>0</v>
      </c>
      <c r="EH37">
        <f t="shared" si="33"/>
        <v>0</v>
      </c>
      <c r="EI37">
        <f t="shared" si="34"/>
        <v>0</v>
      </c>
      <c r="EJ37">
        <f t="shared" si="35"/>
        <v>0</v>
      </c>
      <c r="EK37">
        <f t="shared" si="36"/>
        <v>0</v>
      </c>
      <c r="EL37">
        <f t="shared" si="37"/>
        <v>0</v>
      </c>
      <c r="EM37" s="116">
        <f t="shared" si="38"/>
        <v>0</v>
      </c>
    </row>
    <row r="38" ht="15.75" spans="2:143">
      <c r="B38" s="51"/>
      <c r="C38" s="36">
        <v>30</v>
      </c>
      <c r="D38" s="37" t="s">
        <v>73</v>
      </c>
      <c r="E38" s="38">
        <v>4222</v>
      </c>
      <c r="F38" s="31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73"/>
      <c r="AJ38" s="31">
        <f t="shared" si="57"/>
        <v>0</v>
      </c>
      <c r="AK38" s="32">
        <f t="shared" si="57"/>
        <v>0</v>
      </c>
      <c r="AL38" s="32"/>
      <c r="AM38" s="76">
        <f t="shared" si="1"/>
        <v>0</v>
      </c>
      <c r="AN38" s="31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73"/>
      <c r="BR38" s="31">
        <f t="shared" si="58"/>
        <v>0</v>
      </c>
      <c r="BS38" s="32">
        <f t="shared" si="58"/>
        <v>0</v>
      </c>
      <c r="BT38" s="32"/>
      <c r="BU38" s="76">
        <f t="shared" si="3"/>
        <v>0</v>
      </c>
      <c r="BV38" s="31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73"/>
      <c r="CZ38" s="31">
        <f t="shared" si="59"/>
        <v>0</v>
      </c>
      <c r="DA38" s="32">
        <f t="shared" si="59"/>
        <v>0</v>
      </c>
      <c r="DB38" s="32"/>
      <c r="DC38" s="76">
        <f t="shared" si="5"/>
        <v>0</v>
      </c>
      <c r="DG38">
        <f t="shared" si="6"/>
        <v>0</v>
      </c>
      <c r="DH38">
        <f t="shared" si="7"/>
        <v>0</v>
      </c>
      <c r="DI38">
        <f t="shared" si="8"/>
        <v>0</v>
      </c>
      <c r="DJ38">
        <f t="shared" si="9"/>
        <v>0</v>
      </c>
      <c r="DK38">
        <f t="shared" si="10"/>
        <v>0</v>
      </c>
      <c r="DL38">
        <f t="shared" si="11"/>
        <v>0</v>
      </c>
      <c r="DM38">
        <f t="shared" si="12"/>
        <v>0</v>
      </c>
      <c r="DN38">
        <f t="shared" si="13"/>
        <v>0</v>
      </c>
      <c r="DO38">
        <f t="shared" si="14"/>
        <v>0</v>
      </c>
      <c r="DP38">
        <f t="shared" si="15"/>
        <v>0</v>
      </c>
      <c r="DQ38" s="114">
        <f t="shared" si="16"/>
        <v>0</v>
      </c>
      <c r="DR38">
        <f t="shared" si="17"/>
        <v>0</v>
      </c>
      <c r="DS38">
        <f t="shared" si="18"/>
        <v>0</v>
      </c>
      <c r="DT38">
        <f t="shared" si="19"/>
        <v>0</v>
      </c>
      <c r="DU38">
        <f t="shared" si="20"/>
        <v>0</v>
      </c>
      <c r="DV38">
        <f t="shared" si="21"/>
        <v>0</v>
      </c>
      <c r="DW38">
        <f t="shared" si="22"/>
        <v>0</v>
      </c>
      <c r="DX38">
        <f t="shared" si="23"/>
        <v>0</v>
      </c>
      <c r="DY38">
        <f t="shared" si="24"/>
        <v>0</v>
      </c>
      <c r="DZ38">
        <f t="shared" si="25"/>
        <v>0</v>
      </c>
      <c r="EA38">
        <f t="shared" si="26"/>
        <v>0</v>
      </c>
      <c r="EB38" s="115">
        <f t="shared" si="27"/>
        <v>0</v>
      </c>
      <c r="EC38">
        <f t="shared" si="28"/>
        <v>0</v>
      </c>
      <c r="ED38">
        <f t="shared" si="29"/>
        <v>0</v>
      </c>
      <c r="EE38">
        <f t="shared" si="30"/>
        <v>0</v>
      </c>
      <c r="EF38">
        <f t="shared" si="31"/>
        <v>0</v>
      </c>
      <c r="EG38">
        <f t="shared" si="32"/>
        <v>0</v>
      </c>
      <c r="EH38">
        <f t="shared" si="33"/>
        <v>0</v>
      </c>
      <c r="EI38">
        <f t="shared" si="34"/>
        <v>0</v>
      </c>
      <c r="EJ38">
        <f t="shared" si="35"/>
        <v>0</v>
      </c>
      <c r="EK38">
        <f t="shared" si="36"/>
        <v>0</v>
      </c>
      <c r="EL38">
        <f t="shared" si="37"/>
        <v>0</v>
      </c>
      <c r="EM38" s="116">
        <f t="shared" si="38"/>
        <v>0</v>
      </c>
    </row>
    <row r="39" ht="15.75" spans="2:143">
      <c r="B39" s="51"/>
      <c r="C39" s="36">
        <v>31</v>
      </c>
      <c r="D39" s="37" t="s">
        <v>74</v>
      </c>
      <c r="E39" s="38">
        <v>3023</v>
      </c>
      <c r="F39" s="31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73"/>
      <c r="AJ39" s="31">
        <f t="shared" si="57"/>
        <v>0</v>
      </c>
      <c r="AK39" s="32">
        <f t="shared" si="57"/>
        <v>0</v>
      </c>
      <c r="AL39" s="32"/>
      <c r="AM39" s="76">
        <f t="shared" si="1"/>
        <v>0</v>
      </c>
      <c r="AN39" s="31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73"/>
      <c r="BR39" s="31">
        <f t="shared" si="58"/>
        <v>0</v>
      </c>
      <c r="BS39" s="32">
        <f t="shared" si="58"/>
        <v>0</v>
      </c>
      <c r="BT39" s="32"/>
      <c r="BU39" s="76">
        <f t="shared" si="3"/>
        <v>0</v>
      </c>
      <c r="BV39" s="31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73"/>
      <c r="CZ39" s="31">
        <f t="shared" si="59"/>
        <v>0</v>
      </c>
      <c r="DA39" s="32">
        <f t="shared" si="59"/>
        <v>0</v>
      </c>
      <c r="DB39" s="32"/>
      <c r="DC39" s="76">
        <f t="shared" si="5"/>
        <v>0</v>
      </c>
      <c r="DG39">
        <f t="shared" si="6"/>
        <v>0</v>
      </c>
      <c r="DH39">
        <f t="shared" si="7"/>
        <v>0</v>
      </c>
      <c r="DI39">
        <f t="shared" si="8"/>
        <v>0</v>
      </c>
      <c r="DJ39">
        <f t="shared" si="9"/>
        <v>0</v>
      </c>
      <c r="DK39">
        <f t="shared" si="10"/>
        <v>0</v>
      </c>
      <c r="DL39">
        <f t="shared" si="11"/>
        <v>0</v>
      </c>
      <c r="DM39">
        <f t="shared" si="12"/>
        <v>0</v>
      </c>
      <c r="DN39">
        <f t="shared" si="13"/>
        <v>0</v>
      </c>
      <c r="DO39">
        <f t="shared" si="14"/>
        <v>0</v>
      </c>
      <c r="DP39">
        <f t="shared" si="15"/>
        <v>0</v>
      </c>
      <c r="DQ39" s="114">
        <f t="shared" si="16"/>
        <v>0</v>
      </c>
      <c r="DR39">
        <f t="shared" si="17"/>
        <v>0</v>
      </c>
      <c r="DS39">
        <f t="shared" si="18"/>
        <v>0</v>
      </c>
      <c r="DT39">
        <f t="shared" si="19"/>
        <v>0</v>
      </c>
      <c r="DU39">
        <f t="shared" si="20"/>
        <v>0</v>
      </c>
      <c r="DV39">
        <f t="shared" si="21"/>
        <v>0</v>
      </c>
      <c r="DW39">
        <f t="shared" si="22"/>
        <v>0</v>
      </c>
      <c r="DX39">
        <f t="shared" si="23"/>
        <v>0</v>
      </c>
      <c r="DY39">
        <f t="shared" si="24"/>
        <v>0</v>
      </c>
      <c r="DZ39">
        <f t="shared" si="25"/>
        <v>0</v>
      </c>
      <c r="EA39">
        <f t="shared" si="26"/>
        <v>0</v>
      </c>
      <c r="EB39" s="115">
        <f t="shared" si="27"/>
        <v>0</v>
      </c>
      <c r="EC39">
        <f t="shared" si="28"/>
        <v>0</v>
      </c>
      <c r="ED39">
        <f t="shared" si="29"/>
        <v>0</v>
      </c>
      <c r="EE39">
        <f t="shared" si="30"/>
        <v>0</v>
      </c>
      <c r="EF39">
        <f t="shared" si="31"/>
        <v>0</v>
      </c>
      <c r="EG39">
        <f t="shared" si="32"/>
        <v>0</v>
      </c>
      <c r="EH39">
        <f t="shared" si="33"/>
        <v>0</v>
      </c>
      <c r="EI39">
        <f t="shared" si="34"/>
        <v>0</v>
      </c>
      <c r="EJ39">
        <f t="shared" si="35"/>
        <v>0</v>
      </c>
      <c r="EK39">
        <f t="shared" si="36"/>
        <v>0</v>
      </c>
      <c r="EL39">
        <f t="shared" si="37"/>
        <v>0</v>
      </c>
      <c r="EM39" s="116">
        <f t="shared" si="38"/>
        <v>0</v>
      </c>
    </row>
    <row r="40" ht="15.75" spans="2:143">
      <c r="B40" s="51"/>
      <c r="C40" s="36">
        <v>32</v>
      </c>
      <c r="D40" s="37" t="s">
        <v>75</v>
      </c>
      <c r="E40" s="38">
        <v>3955</v>
      </c>
      <c r="F40" s="31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73"/>
      <c r="AJ40" s="31">
        <f t="shared" si="57"/>
        <v>0</v>
      </c>
      <c r="AK40" s="32">
        <f t="shared" si="57"/>
        <v>0</v>
      </c>
      <c r="AL40" s="32"/>
      <c r="AM40" s="76">
        <f t="shared" si="1"/>
        <v>0</v>
      </c>
      <c r="AN40" s="31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73"/>
      <c r="BR40" s="31">
        <f t="shared" si="58"/>
        <v>0</v>
      </c>
      <c r="BS40" s="32">
        <f t="shared" si="58"/>
        <v>0</v>
      </c>
      <c r="BT40" s="32"/>
      <c r="BU40" s="76">
        <f t="shared" si="3"/>
        <v>0</v>
      </c>
      <c r="BV40" s="31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73"/>
      <c r="CZ40" s="31">
        <f t="shared" si="59"/>
        <v>0</v>
      </c>
      <c r="DA40" s="32">
        <f t="shared" si="59"/>
        <v>0</v>
      </c>
      <c r="DB40" s="32"/>
      <c r="DC40" s="76">
        <f t="shared" si="5"/>
        <v>0</v>
      </c>
      <c r="DG40">
        <f t="shared" si="6"/>
        <v>0</v>
      </c>
      <c r="DH40">
        <f t="shared" si="7"/>
        <v>0</v>
      </c>
      <c r="DI40">
        <f t="shared" si="8"/>
        <v>0</v>
      </c>
      <c r="DJ40">
        <f t="shared" si="9"/>
        <v>0</v>
      </c>
      <c r="DK40">
        <f t="shared" si="10"/>
        <v>0</v>
      </c>
      <c r="DL40">
        <f t="shared" si="11"/>
        <v>0</v>
      </c>
      <c r="DM40">
        <f t="shared" si="12"/>
        <v>0</v>
      </c>
      <c r="DN40">
        <f t="shared" si="13"/>
        <v>0</v>
      </c>
      <c r="DO40">
        <f t="shared" si="14"/>
        <v>0</v>
      </c>
      <c r="DP40">
        <f t="shared" si="15"/>
        <v>0</v>
      </c>
      <c r="DQ40" s="114">
        <f t="shared" si="16"/>
        <v>0</v>
      </c>
      <c r="DR40">
        <f t="shared" si="17"/>
        <v>0</v>
      </c>
      <c r="DS40">
        <f t="shared" si="18"/>
        <v>0</v>
      </c>
      <c r="DT40">
        <f t="shared" si="19"/>
        <v>0</v>
      </c>
      <c r="DU40">
        <f t="shared" si="20"/>
        <v>0</v>
      </c>
      <c r="DV40">
        <f t="shared" si="21"/>
        <v>0</v>
      </c>
      <c r="DW40">
        <f t="shared" si="22"/>
        <v>0</v>
      </c>
      <c r="DX40">
        <f t="shared" si="23"/>
        <v>0</v>
      </c>
      <c r="DY40">
        <f t="shared" si="24"/>
        <v>0</v>
      </c>
      <c r="DZ40">
        <f t="shared" si="25"/>
        <v>0</v>
      </c>
      <c r="EA40">
        <f t="shared" si="26"/>
        <v>0</v>
      </c>
      <c r="EB40" s="115">
        <f t="shared" si="27"/>
        <v>0</v>
      </c>
      <c r="EC40">
        <f t="shared" si="28"/>
        <v>0</v>
      </c>
      <c r="ED40">
        <f t="shared" si="29"/>
        <v>0</v>
      </c>
      <c r="EE40">
        <f t="shared" si="30"/>
        <v>0</v>
      </c>
      <c r="EF40">
        <f t="shared" si="31"/>
        <v>0</v>
      </c>
      <c r="EG40">
        <f t="shared" si="32"/>
        <v>0</v>
      </c>
      <c r="EH40">
        <f t="shared" si="33"/>
        <v>0</v>
      </c>
      <c r="EI40">
        <f t="shared" si="34"/>
        <v>0</v>
      </c>
      <c r="EJ40">
        <f t="shared" si="35"/>
        <v>0</v>
      </c>
      <c r="EK40">
        <f t="shared" si="36"/>
        <v>0</v>
      </c>
      <c r="EL40">
        <f t="shared" si="37"/>
        <v>0</v>
      </c>
      <c r="EM40" s="116">
        <f t="shared" si="38"/>
        <v>0</v>
      </c>
    </row>
    <row r="41" ht="15.75" spans="2:143">
      <c r="B41" s="51"/>
      <c r="C41" s="36">
        <v>33</v>
      </c>
      <c r="D41" s="37" t="s">
        <v>76</v>
      </c>
      <c r="E41" s="38">
        <v>3342</v>
      </c>
      <c r="F41" s="31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73"/>
      <c r="AJ41" s="31">
        <f t="shared" si="57"/>
        <v>0</v>
      </c>
      <c r="AK41" s="32">
        <f t="shared" si="57"/>
        <v>0</v>
      </c>
      <c r="AL41" s="32"/>
      <c r="AM41" s="76">
        <f t="shared" si="1"/>
        <v>0</v>
      </c>
      <c r="AN41" s="31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73"/>
      <c r="BR41" s="31">
        <f t="shared" si="58"/>
        <v>0</v>
      </c>
      <c r="BS41" s="32">
        <f t="shared" si="58"/>
        <v>0</v>
      </c>
      <c r="BT41" s="32"/>
      <c r="BU41" s="76">
        <f t="shared" si="3"/>
        <v>0</v>
      </c>
      <c r="BV41" s="31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73"/>
      <c r="CZ41" s="31">
        <f t="shared" si="59"/>
        <v>0</v>
      </c>
      <c r="DA41" s="32">
        <f t="shared" si="59"/>
        <v>0</v>
      </c>
      <c r="DB41" s="32"/>
      <c r="DC41" s="76">
        <f t="shared" si="5"/>
        <v>0</v>
      </c>
      <c r="DG41">
        <f t="shared" si="6"/>
        <v>0</v>
      </c>
      <c r="DH41">
        <f t="shared" si="7"/>
        <v>0</v>
      </c>
      <c r="DI41">
        <f t="shared" si="8"/>
        <v>0</v>
      </c>
      <c r="DJ41">
        <f t="shared" si="9"/>
        <v>0</v>
      </c>
      <c r="DK41">
        <f t="shared" si="10"/>
        <v>0</v>
      </c>
      <c r="DL41">
        <f t="shared" si="11"/>
        <v>0</v>
      </c>
      <c r="DM41">
        <f t="shared" si="12"/>
        <v>0</v>
      </c>
      <c r="DN41">
        <f t="shared" si="13"/>
        <v>0</v>
      </c>
      <c r="DO41">
        <f t="shared" si="14"/>
        <v>0</v>
      </c>
      <c r="DP41">
        <f t="shared" si="15"/>
        <v>0</v>
      </c>
      <c r="DQ41" s="114">
        <f t="shared" si="16"/>
        <v>0</v>
      </c>
      <c r="DR41">
        <f t="shared" si="17"/>
        <v>0</v>
      </c>
      <c r="DS41">
        <f t="shared" si="18"/>
        <v>0</v>
      </c>
      <c r="DT41">
        <f t="shared" si="19"/>
        <v>0</v>
      </c>
      <c r="DU41">
        <f t="shared" si="20"/>
        <v>0</v>
      </c>
      <c r="DV41">
        <f t="shared" si="21"/>
        <v>0</v>
      </c>
      <c r="DW41">
        <f t="shared" si="22"/>
        <v>0</v>
      </c>
      <c r="DX41">
        <f t="shared" si="23"/>
        <v>0</v>
      </c>
      <c r="DY41">
        <f t="shared" si="24"/>
        <v>0</v>
      </c>
      <c r="DZ41">
        <f t="shared" si="25"/>
        <v>0</v>
      </c>
      <c r="EA41">
        <f t="shared" si="26"/>
        <v>0</v>
      </c>
      <c r="EB41" s="115">
        <f t="shared" si="27"/>
        <v>0</v>
      </c>
      <c r="EC41">
        <f t="shared" si="28"/>
        <v>0</v>
      </c>
      <c r="ED41">
        <f t="shared" si="29"/>
        <v>0</v>
      </c>
      <c r="EE41">
        <f t="shared" si="30"/>
        <v>0</v>
      </c>
      <c r="EF41">
        <f t="shared" si="31"/>
        <v>0</v>
      </c>
      <c r="EG41">
        <f t="shared" si="32"/>
        <v>0</v>
      </c>
      <c r="EH41">
        <f t="shared" si="33"/>
        <v>0</v>
      </c>
      <c r="EI41">
        <f t="shared" si="34"/>
        <v>0</v>
      </c>
      <c r="EJ41">
        <f t="shared" si="35"/>
        <v>0</v>
      </c>
      <c r="EK41">
        <f t="shared" si="36"/>
        <v>0</v>
      </c>
      <c r="EL41">
        <f t="shared" si="37"/>
        <v>0</v>
      </c>
      <c r="EM41" s="116">
        <f t="shared" si="38"/>
        <v>0</v>
      </c>
    </row>
    <row r="42" ht="16.5" spans="2:143">
      <c r="B42" s="52"/>
      <c r="C42" s="40">
        <v>34</v>
      </c>
      <c r="D42" s="41" t="s">
        <v>77</v>
      </c>
      <c r="E42" s="42">
        <v>5716</v>
      </c>
      <c r="F42" s="43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77"/>
      <c r="AJ42" s="43">
        <f t="shared" si="57"/>
        <v>0</v>
      </c>
      <c r="AK42" s="44">
        <f t="shared" si="57"/>
        <v>0</v>
      </c>
      <c r="AL42" s="44"/>
      <c r="AM42" s="78">
        <f t="shared" si="1"/>
        <v>0</v>
      </c>
      <c r="AN42" s="43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77"/>
      <c r="BR42" s="43">
        <f t="shared" si="58"/>
        <v>0</v>
      </c>
      <c r="BS42" s="44">
        <f t="shared" si="58"/>
        <v>0</v>
      </c>
      <c r="BT42" s="44"/>
      <c r="BU42" s="78">
        <f t="shared" si="3"/>
        <v>0</v>
      </c>
      <c r="BV42" s="43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77"/>
      <c r="CZ42" s="43">
        <f t="shared" si="59"/>
        <v>0</v>
      </c>
      <c r="DA42" s="44">
        <f t="shared" si="59"/>
        <v>0</v>
      </c>
      <c r="DB42" s="44"/>
      <c r="DC42" s="78">
        <f t="shared" si="5"/>
        <v>0</v>
      </c>
      <c r="DG42">
        <f t="shared" si="6"/>
        <v>0</v>
      </c>
      <c r="DH42">
        <f t="shared" si="7"/>
        <v>0</v>
      </c>
      <c r="DI42">
        <f t="shared" si="8"/>
        <v>0</v>
      </c>
      <c r="DJ42">
        <f t="shared" si="9"/>
        <v>0</v>
      </c>
      <c r="DK42">
        <f t="shared" si="10"/>
        <v>0</v>
      </c>
      <c r="DL42">
        <f t="shared" si="11"/>
        <v>0</v>
      </c>
      <c r="DM42">
        <f t="shared" si="12"/>
        <v>0</v>
      </c>
      <c r="DN42">
        <f t="shared" si="13"/>
        <v>0</v>
      </c>
      <c r="DO42">
        <f t="shared" si="14"/>
        <v>0</v>
      </c>
      <c r="DP42">
        <f t="shared" si="15"/>
        <v>0</v>
      </c>
      <c r="DQ42" s="114">
        <f t="shared" si="16"/>
        <v>0</v>
      </c>
      <c r="DR42">
        <f t="shared" si="17"/>
        <v>0</v>
      </c>
      <c r="DS42">
        <f t="shared" si="18"/>
        <v>0</v>
      </c>
      <c r="DT42">
        <f t="shared" si="19"/>
        <v>0</v>
      </c>
      <c r="DU42">
        <f t="shared" si="20"/>
        <v>0</v>
      </c>
      <c r="DV42">
        <f t="shared" si="21"/>
        <v>0</v>
      </c>
      <c r="DW42">
        <f t="shared" si="22"/>
        <v>0</v>
      </c>
      <c r="DX42">
        <f t="shared" si="23"/>
        <v>0</v>
      </c>
      <c r="DY42">
        <f t="shared" si="24"/>
        <v>0</v>
      </c>
      <c r="DZ42">
        <f t="shared" si="25"/>
        <v>0</v>
      </c>
      <c r="EA42">
        <f t="shared" si="26"/>
        <v>0</v>
      </c>
      <c r="EB42" s="115">
        <f t="shared" si="27"/>
        <v>0</v>
      </c>
      <c r="EC42">
        <f t="shared" si="28"/>
        <v>0</v>
      </c>
      <c r="ED42">
        <f t="shared" si="29"/>
        <v>0</v>
      </c>
      <c r="EE42">
        <f t="shared" si="30"/>
        <v>0</v>
      </c>
      <c r="EF42">
        <f t="shared" si="31"/>
        <v>0</v>
      </c>
      <c r="EG42">
        <f t="shared" si="32"/>
        <v>0</v>
      </c>
      <c r="EH42">
        <f t="shared" si="33"/>
        <v>0</v>
      </c>
      <c r="EI42">
        <f t="shared" si="34"/>
        <v>0</v>
      </c>
      <c r="EJ42">
        <f t="shared" si="35"/>
        <v>0</v>
      </c>
      <c r="EK42">
        <f t="shared" si="36"/>
        <v>0</v>
      </c>
      <c r="EL42">
        <f t="shared" si="37"/>
        <v>0</v>
      </c>
      <c r="EM42" s="116">
        <f t="shared" si="38"/>
        <v>0</v>
      </c>
    </row>
    <row r="43" ht="16.5" spans="2:143">
      <c r="B43" s="45"/>
      <c r="C43" s="46"/>
      <c r="D43" s="47" t="s">
        <v>43</v>
      </c>
      <c r="E43" s="48">
        <f>SUM(E36:E42)</f>
        <v>29955</v>
      </c>
      <c r="F43" s="49">
        <f>SUM(F36:F42)</f>
        <v>0</v>
      </c>
      <c r="G43" s="50">
        <f t="shared" ref="G43:AL43" si="60">SUM(G36:G42)</f>
        <v>0</v>
      </c>
      <c r="H43" s="50">
        <f t="shared" si="60"/>
        <v>0</v>
      </c>
      <c r="I43" s="50">
        <f t="shared" si="60"/>
        <v>0</v>
      </c>
      <c r="J43" s="50">
        <f t="shared" si="60"/>
        <v>0</v>
      </c>
      <c r="K43" s="50">
        <f t="shared" si="60"/>
        <v>0</v>
      </c>
      <c r="L43" s="50">
        <f t="shared" si="60"/>
        <v>0</v>
      </c>
      <c r="M43" s="50">
        <f t="shared" si="60"/>
        <v>0</v>
      </c>
      <c r="N43" s="50">
        <f t="shared" si="60"/>
        <v>0</v>
      </c>
      <c r="O43" s="50">
        <f t="shared" si="60"/>
        <v>0</v>
      </c>
      <c r="P43" s="50">
        <f t="shared" si="60"/>
        <v>0</v>
      </c>
      <c r="Q43" s="50">
        <f t="shared" si="60"/>
        <v>0</v>
      </c>
      <c r="R43" s="50">
        <f t="shared" si="60"/>
        <v>0</v>
      </c>
      <c r="S43" s="50">
        <f t="shared" si="60"/>
        <v>0</v>
      </c>
      <c r="T43" s="50">
        <f t="shared" si="60"/>
        <v>0</v>
      </c>
      <c r="U43" s="50">
        <f t="shared" si="60"/>
        <v>0</v>
      </c>
      <c r="V43" s="50">
        <f t="shared" si="60"/>
        <v>0</v>
      </c>
      <c r="W43" s="50">
        <f t="shared" si="60"/>
        <v>0</v>
      </c>
      <c r="X43" s="50">
        <f t="shared" si="60"/>
        <v>0</v>
      </c>
      <c r="Y43" s="50">
        <f t="shared" si="60"/>
        <v>0</v>
      </c>
      <c r="Z43" s="50">
        <f t="shared" si="60"/>
        <v>0</v>
      </c>
      <c r="AA43" s="50">
        <f t="shared" si="60"/>
        <v>0</v>
      </c>
      <c r="AB43" s="50">
        <f t="shared" si="60"/>
        <v>0</v>
      </c>
      <c r="AC43" s="50">
        <f t="shared" si="60"/>
        <v>0</v>
      </c>
      <c r="AD43" s="50">
        <f t="shared" si="60"/>
        <v>0</v>
      </c>
      <c r="AE43" s="50">
        <f t="shared" si="60"/>
        <v>0</v>
      </c>
      <c r="AF43" s="50">
        <f t="shared" si="60"/>
        <v>0</v>
      </c>
      <c r="AG43" s="50">
        <f t="shared" si="60"/>
        <v>0</v>
      </c>
      <c r="AH43" s="50">
        <f t="shared" si="60"/>
        <v>0</v>
      </c>
      <c r="AI43" s="79">
        <f t="shared" si="60"/>
        <v>0</v>
      </c>
      <c r="AJ43" s="49">
        <f t="shared" si="60"/>
        <v>0</v>
      </c>
      <c r="AK43" s="50">
        <f t="shared" si="60"/>
        <v>0</v>
      </c>
      <c r="AL43" s="50">
        <f t="shared" si="60"/>
        <v>0</v>
      </c>
      <c r="AM43" s="80">
        <f t="shared" si="1"/>
        <v>0</v>
      </c>
      <c r="AN43" s="49">
        <f>SUM(AN36:AN42)</f>
        <v>0</v>
      </c>
      <c r="AO43" s="50">
        <f t="shared" ref="AO43:BT43" si="61">SUM(AO36:AO42)</f>
        <v>0</v>
      </c>
      <c r="AP43" s="50">
        <f t="shared" si="61"/>
        <v>0</v>
      </c>
      <c r="AQ43" s="50">
        <f t="shared" si="61"/>
        <v>0</v>
      </c>
      <c r="AR43" s="50">
        <f t="shared" si="61"/>
        <v>0</v>
      </c>
      <c r="AS43" s="50">
        <f t="shared" si="61"/>
        <v>0</v>
      </c>
      <c r="AT43" s="50">
        <f t="shared" si="61"/>
        <v>0</v>
      </c>
      <c r="AU43" s="50">
        <f t="shared" si="61"/>
        <v>0</v>
      </c>
      <c r="AV43" s="50">
        <f t="shared" si="61"/>
        <v>0</v>
      </c>
      <c r="AW43" s="50">
        <f t="shared" si="61"/>
        <v>0</v>
      </c>
      <c r="AX43" s="50">
        <f t="shared" si="61"/>
        <v>0</v>
      </c>
      <c r="AY43" s="50">
        <f t="shared" si="61"/>
        <v>0</v>
      </c>
      <c r="AZ43" s="50">
        <f t="shared" si="61"/>
        <v>0</v>
      </c>
      <c r="BA43" s="50">
        <f t="shared" si="61"/>
        <v>0</v>
      </c>
      <c r="BB43" s="50">
        <f t="shared" si="61"/>
        <v>0</v>
      </c>
      <c r="BC43" s="50">
        <f t="shared" si="61"/>
        <v>0</v>
      </c>
      <c r="BD43" s="50">
        <f t="shared" si="61"/>
        <v>0</v>
      </c>
      <c r="BE43" s="50">
        <f t="shared" si="61"/>
        <v>0</v>
      </c>
      <c r="BF43" s="50">
        <f t="shared" si="61"/>
        <v>0</v>
      </c>
      <c r="BG43" s="50">
        <f t="shared" si="61"/>
        <v>0</v>
      </c>
      <c r="BH43" s="50">
        <f t="shared" si="61"/>
        <v>0</v>
      </c>
      <c r="BI43" s="50">
        <f t="shared" si="61"/>
        <v>0</v>
      </c>
      <c r="BJ43" s="50">
        <f t="shared" si="61"/>
        <v>0</v>
      </c>
      <c r="BK43" s="50">
        <f t="shared" si="61"/>
        <v>0</v>
      </c>
      <c r="BL43" s="50">
        <f t="shared" si="61"/>
        <v>0</v>
      </c>
      <c r="BM43" s="50">
        <f t="shared" si="61"/>
        <v>0</v>
      </c>
      <c r="BN43" s="50">
        <f t="shared" si="61"/>
        <v>0</v>
      </c>
      <c r="BO43" s="50">
        <f t="shared" si="61"/>
        <v>0</v>
      </c>
      <c r="BP43" s="50">
        <f t="shared" si="61"/>
        <v>0</v>
      </c>
      <c r="BQ43" s="79">
        <f t="shared" si="61"/>
        <v>0</v>
      </c>
      <c r="BR43" s="49">
        <f t="shared" si="61"/>
        <v>0</v>
      </c>
      <c r="BS43" s="50">
        <f t="shared" si="61"/>
        <v>0</v>
      </c>
      <c r="BT43" s="50">
        <f t="shared" si="61"/>
        <v>0</v>
      </c>
      <c r="BU43" s="80">
        <f t="shared" si="3"/>
        <v>0</v>
      </c>
      <c r="BV43" s="49">
        <f>SUM(BV36:BV42)</f>
        <v>0</v>
      </c>
      <c r="BW43" s="50">
        <f t="shared" ref="BW43:EH43" si="62">SUM(BW36:BW42)</f>
        <v>0</v>
      </c>
      <c r="BX43" s="50">
        <f t="shared" si="62"/>
        <v>0</v>
      </c>
      <c r="BY43" s="50">
        <f t="shared" si="62"/>
        <v>0</v>
      </c>
      <c r="BZ43" s="50">
        <f t="shared" si="62"/>
        <v>0</v>
      </c>
      <c r="CA43" s="50">
        <f t="shared" si="62"/>
        <v>0</v>
      </c>
      <c r="CB43" s="50">
        <f t="shared" si="62"/>
        <v>0</v>
      </c>
      <c r="CC43" s="50">
        <f t="shared" si="62"/>
        <v>0</v>
      </c>
      <c r="CD43" s="50">
        <f t="shared" si="62"/>
        <v>0</v>
      </c>
      <c r="CE43" s="50">
        <f t="shared" si="62"/>
        <v>0</v>
      </c>
      <c r="CF43" s="50">
        <f t="shared" si="62"/>
        <v>0</v>
      </c>
      <c r="CG43" s="50">
        <f t="shared" si="62"/>
        <v>0</v>
      </c>
      <c r="CH43" s="50">
        <f t="shared" si="62"/>
        <v>0</v>
      </c>
      <c r="CI43" s="50">
        <f t="shared" si="62"/>
        <v>0</v>
      </c>
      <c r="CJ43" s="50">
        <f t="shared" si="62"/>
        <v>0</v>
      </c>
      <c r="CK43" s="50">
        <f t="shared" si="62"/>
        <v>0</v>
      </c>
      <c r="CL43" s="50">
        <f t="shared" si="62"/>
        <v>0</v>
      </c>
      <c r="CM43" s="50">
        <f t="shared" si="62"/>
        <v>0</v>
      </c>
      <c r="CN43" s="50">
        <f t="shared" si="62"/>
        <v>0</v>
      </c>
      <c r="CO43" s="50">
        <f t="shared" si="62"/>
        <v>0</v>
      </c>
      <c r="CP43" s="50">
        <f t="shared" si="62"/>
        <v>0</v>
      </c>
      <c r="CQ43" s="50">
        <f t="shared" si="62"/>
        <v>0</v>
      </c>
      <c r="CR43" s="50">
        <f t="shared" si="62"/>
        <v>0</v>
      </c>
      <c r="CS43" s="50">
        <f t="shared" si="62"/>
        <v>0</v>
      </c>
      <c r="CT43" s="50">
        <f t="shared" si="62"/>
        <v>0</v>
      </c>
      <c r="CU43" s="50">
        <f t="shared" si="62"/>
        <v>0</v>
      </c>
      <c r="CV43" s="50">
        <f t="shared" si="62"/>
        <v>0</v>
      </c>
      <c r="CW43" s="50">
        <f t="shared" si="62"/>
        <v>0</v>
      </c>
      <c r="CX43" s="50">
        <f t="shared" si="62"/>
        <v>0</v>
      </c>
      <c r="CY43" s="79">
        <f t="shared" si="62"/>
        <v>0</v>
      </c>
      <c r="CZ43" s="49">
        <f t="shared" si="62"/>
        <v>0</v>
      </c>
      <c r="DA43" s="50">
        <f t="shared" si="62"/>
        <v>0</v>
      </c>
      <c r="DB43" s="50">
        <f t="shared" si="62"/>
        <v>0</v>
      </c>
      <c r="DC43" s="80">
        <f t="shared" si="5"/>
        <v>0</v>
      </c>
      <c r="DG43">
        <f t="shared" si="62"/>
        <v>0</v>
      </c>
      <c r="DH43">
        <f t="shared" si="62"/>
        <v>0</v>
      </c>
      <c r="DI43">
        <f t="shared" si="62"/>
        <v>0</v>
      </c>
      <c r="DJ43">
        <f t="shared" si="62"/>
        <v>0</v>
      </c>
      <c r="DK43">
        <f t="shared" si="62"/>
        <v>0</v>
      </c>
      <c r="DL43">
        <f t="shared" si="62"/>
        <v>0</v>
      </c>
      <c r="DM43">
        <f t="shared" si="62"/>
        <v>0</v>
      </c>
      <c r="DN43">
        <f t="shared" si="62"/>
        <v>0</v>
      </c>
      <c r="DO43">
        <f t="shared" si="62"/>
        <v>0</v>
      </c>
      <c r="DP43">
        <f t="shared" si="62"/>
        <v>0</v>
      </c>
      <c r="DQ43" s="114">
        <f t="shared" si="62"/>
        <v>0</v>
      </c>
      <c r="DR43">
        <f t="shared" si="62"/>
        <v>0</v>
      </c>
      <c r="DS43">
        <f t="shared" si="62"/>
        <v>0</v>
      </c>
      <c r="DT43">
        <f t="shared" si="62"/>
        <v>0</v>
      </c>
      <c r="DU43">
        <f t="shared" si="62"/>
        <v>0</v>
      </c>
      <c r="DV43">
        <f t="shared" si="62"/>
        <v>0</v>
      </c>
      <c r="DW43">
        <f t="shared" si="62"/>
        <v>0</v>
      </c>
      <c r="DX43">
        <f t="shared" si="62"/>
        <v>0</v>
      </c>
      <c r="DY43">
        <f t="shared" si="62"/>
        <v>0</v>
      </c>
      <c r="DZ43">
        <f t="shared" si="62"/>
        <v>0</v>
      </c>
      <c r="EA43">
        <f t="shared" si="62"/>
        <v>0</v>
      </c>
      <c r="EB43" s="115">
        <f t="shared" si="62"/>
        <v>0</v>
      </c>
      <c r="EC43">
        <f t="shared" si="62"/>
        <v>0</v>
      </c>
      <c r="ED43">
        <f t="shared" si="62"/>
        <v>0</v>
      </c>
      <c r="EE43">
        <f t="shared" si="62"/>
        <v>0</v>
      </c>
      <c r="EF43">
        <f t="shared" si="62"/>
        <v>0</v>
      </c>
      <c r="EG43">
        <f t="shared" si="62"/>
        <v>0</v>
      </c>
      <c r="EH43">
        <f t="shared" si="62"/>
        <v>0</v>
      </c>
      <c r="EI43">
        <f t="shared" ref="EI43:EM43" si="63">SUM(EI36:EI42)</f>
        <v>0</v>
      </c>
      <c r="EJ43">
        <f t="shared" si="63"/>
        <v>0</v>
      </c>
      <c r="EK43">
        <f t="shared" si="63"/>
        <v>0</v>
      </c>
      <c r="EL43">
        <f t="shared" si="63"/>
        <v>0</v>
      </c>
      <c r="EM43" s="116">
        <f t="shared" si="63"/>
        <v>0</v>
      </c>
    </row>
    <row r="44" ht="16.5" spans="2:143">
      <c r="B44" s="53" t="s">
        <v>78</v>
      </c>
      <c r="C44" s="54"/>
      <c r="D44" s="54"/>
      <c r="E44" s="55">
        <f>E43+E35+E26+E16</f>
        <v>129608.14</v>
      </c>
      <c r="F44" s="49">
        <f>F16+F26+F35+F43</f>
        <v>15.25</v>
      </c>
      <c r="G44" s="50">
        <f t="shared" ref="G44:AL44" si="64">G16+G26+G35+G43</f>
        <v>15.25</v>
      </c>
      <c r="H44" s="50">
        <f t="shared" si="64"/>
        <v>0</v>
      </c>
      <c r="I44" s="50">
        <f t="shared" si="64"/>
        <v>18.17</v>
      </c>
      <c r="J44" s="50">
        <f t="shared" si="64"/>
        <v>18.17</v>
      </c>
      <c r="K44" s="50">
        <f t="shared" si="64"/>
        <v>0</v>
      </c>
      <c r="L44" s="50">
        <f t="shared" si="64"/>
        <v>6</v>
      </c>
      <c r="M44" s="50">
        <f t="shared" si="64"/>
        <v>6</v>
      </c>
      <c r="N44" s="50">
        <f t="shared" si="64"/>
        <v>0</v>
      </c>
      <c r="O44" s="50">
        <f t="shared" si="64"/>
        <v>33.56</v>
      </c>
      <c r="P44" s="50">
        <f t="shared" si="64"/>
        <v>33.56</v>
      </c>
      <c r="Q44" s="50">
        <f t="shared" si="64"/>
        <v>0</v>
      </c>
      <c r="R44" s="50">
        <f t="shared" si="64"/>
        <v>0</v>
      </c>
      <c r="S44" s="50">
        <f t="shared" si="64"/>
        <v>0</v>
      </c>
      <c r="T44" s="50">
        <f t="shared" si="64"/>
        <v>0</v>
      </c>
      <c r="U44" s="50">
        <f t="shared" si="64"/>
        <v>0</v>
      </c>
      <c r="V44" s="50">
        <f t="shared" si="64"/>
        <v>0</v>
      </c>
      <c r="W44" s="50">
        <f t="shared" si="64"/>
        <v>0</v>
      </c>
      <c r="X44" s="50">
        <f t="shared" si="64"/>
        <v>0</v>
      </c>
      <c r="Y44" s="50">
        <f t="shared" si="64"/>
        <v>0</v>
      </c>
      <c r="Z44" s="50">
        <f t="shared" si="64"/>
        <v>0</v>
      </c>
      <c r="AA44" s="50">
        <f t="shared" si="64"/>
        <v>0</v>
      </c>
      <c r="AB44" s="50">
        <f t="shared" si="64"/>
        <v>0</v>
      </c>
      <c r="AC44" s="50">
        <f t="shared" si="64"/>
        <v>0</v>
      </c>
      <c r="AD44" s="50">
        <f t="shared" si="64"/>
        <v>0</v>
      </c>
      <c r="AE44" s="50">
        <f t="shared" si="64"/>
        <v>0</v>
      </c>
      <c r="AF44" s="50">
        <f t="shared" si="64"/>
        <v>0</v>
      </c>
      <c r="AG44" s="50">
        <f t="shared" si="64"/>
        <v>0</v>
      </c>
      <c r="AH44" s="50">
        <f t="shared" si="64"/>
        <v>0</v>
      </c>
      <c r="AI44" s="79">
        <f t="shared" si="64"/>
        <v>0</v>
      </c>
      <c r="AJ44" s="49">
        <f t="shared" si="64"/>
        <v>72.98</v>
      </c>
      <c r="AK44" s="50">
        <f t="shared" si="64"/>
        <v>72.98</v>
      </c>
      <c r="AL44" s="50">
        <f t="shared" si="64"/>
        <v>8.45</v>
      </c>
      <c r="AM44" s="80">
        <f t="shared" si="1"/>
        <v>0</v>
      </c>
      <c r="AN44" s="49">
        <f>AN16+AN26+AN35+AN43</f>
        <v>0</v>
      </c>
      <c r="AO44" s="50">
        <f t="shared" ref="AO44:BT44" si="65">AO16+AO26+AO35+AO43</f>
        <v>0</v>
      </c>
      <c r="AP44" s="50">
        <f t="shared" si="65"/>
        <v>0</v>
      </c>
      <c r="AQ44" s="50">
        <f t="shared" si="65"/>
        <v>5.64</v>
      </c>
      <c r="AR44" s="50">
        <f t="shared" si="65"/>
        <v>5.64</v>
      </c>
      <c r="AS44" s="50">
        <f t="shared" si="65"/>
        <v>0</v>
      </c>
      <c r="AT44" s="50">
        <f t="shared" si="65"/>
        <v>12.6</v>
      </c>
      <c r="AU44" s="50">
        <f t="shared" si="65"/>
        <v>12.6</v>
      </c>
      <c r="AV44" s="50">
        <f t="shared" si="65"/>
        <v>0</v>
      </c>
      <c r="AW44" s="50">
        <f t="shared" si="65"/>
        <v>0</v>
      </c>
      <c r="AX44" s="50">
        <f t="shared" si="65"/>
        <v>0</v>
      </c>
      <c r="AY44" s="50">
        <f t="shared" si="65"/>
        <v>0</v>
      </c>
      <c r="AZ44" s="50">
        <f t="shared" si="65"/>
        <v>0</v>
      </c>
      <c r="BA44" s="50">
        <f t="shared" si="65"/>
        <v>0</v>
      </c>
      <c r="BB44" s="50">
        <f t="shared" si="65"/>
        <v>0</v>
      </c>
      <c r="BC44" s="50">
        <f t="shared" si="65"/>
        <v>0</v>
      </c>
      <c r="BD44" s="50">
        <f t="shared" si="65"/>
        <v>0</v>
      </c>
      <c r="BE44" s="50">
        <f t="shared" si="65"/>
        <v>0</v>
      </c>
      <c r="BF44" s="50">
        <f t="shared" si="65"/>
        <v>0</v>
      </c>
      <c r="BG44" s="50">
        <f t="shared" si="65"/>
        <v>0</v>
      </c>
      <c r="BH44" s="50">
        <f t="shared" si="65"/>
        <v>0</v>
      </c>
      <c r="BI44" s="50">
        <f t="shared" si="65"/>
        <v>0</v>
      </c>
      <c r="BJ44" s="50">
        <f t="shared" si="65"/>
        <v>0</v>
      </c>
      <c r="BK44" s="50">
        <f t="shared" si="65"/>
        <v>0</v>
      </c>
      <c r="BL44" s="50">
        <f t="shared" si="65"/>
        <v>0</v>
      </c>
      <c r="BM44" s="50">
        <f t="shared" si="65"/>
        <v>0</v>
      </c>
      <c r="BN44" s="50">
        <f t="shared" si="65"/>
        <v>0</v>
      </c>
      <c r="BO44" s="50">
        <f t="shared" si="65"/>
        <v>0</v>
      </c>
      <c r="BP44" s="50">
        <f t="shared" si="65"/>
        <v>0</v>
      </c>
      <c r="BQ44" s="79">
        <f t="shared" si="65"/>
        <v>0</v>
      </c>
      <c r="BR44" s="49">
        <f t="shared" si="65"/>
        <v>18.24</v>
      </c>
      <c r="BS44" s="50">
        <f t="shared" si="65"/>
        <v>18.24</v>
      </c>
      <c r="BT44" s="50">
        <f t="shared" si="65"/>
        <v>3.66</v>
      </c>
      <c r="BU44" s="80">
        <f t="shared" si="3"/>
        <v>0</v>
      </c>
      <c r="BV44" s="49">
        <f>BV16+BV26+BV35+BV43</f>
        <v>0</v>
      </c>
      <c r="BW44" s="50">
        <f t="shared" ref="BW44:EH44" si="66">BW16+BW26+BW35+BW43</f>
        <v>0</v>
      </c>
      <c r="BX44" s="50">
        <f t="shared" si="66"/>
        <v>0</v>
      </c>
      <c r="BY44" s="50">
        <f t="shared" si="66"/>
        <v>0</v>
      </c>
      <c r="BZ44" s="50">
        <f t="shared" si="66"/>
        <v>0</v>
      </c>
      <c r="CA44" s="50">
        <f t="shared" si="66"/>
        <v>0</v>
      </c>
      <c r="CB44" s="50">
        <f t="shared" si="66"/>
        <v>0</v>
      </c>
      <c r="CC44" s="50">
        <f t="shared" si="66"/>
        <v>0</v>
      </c>
      <c r="CD44" s="50">
        <f t="shared" si="66"/>
        <v>0</v>
      </c>
      <c r="CE44" s="50">
        <f t="shared" si="66"/>
        <v>0</v>
      </c>
      <c r="CF44" s="50">
        <f t="shared" si="66"/>
        <v>0</v>
      </c>
      <c r="CG44" s="50">
        <f t="shared" si="66"/>
        <v>0</v>
      </c>
      <c r="CH44" s="50">
        <f t="shared" si="66"/>
        <v>0</v>
      </c>
      <c r="CI44" s="50">
        <f t="shared" si="66"/>
        <v>0</v>
      </c>
      <c r="CJ44" s="50">
        <f t="shared" si="66"/>
        <v>0</v>
      </c>
      <c r="CK44" s="50">
        <f t="shared" si="66"/>
        <v>0</v>
      </c>
      <c r="CL44" s="50">
        <f t="shared" si="66"/>
        <v>0</v>
      </c>
      <c r="CM44" s="50">
        <f t="shared" si="66"/>
        <v>0</v>
      </c>
      <c r="CN44" s="50">
        <f t="shared" si="66"/>
        <v>0</v>
      </c>
      <c r="CO44" s="50">
        <f t="shared" si="66"/>
        <v>0</v>
      </c>
      <c r="CP44" s="50">
        <f t="shared" si="66"/>
        <v>0</v>
      </c>
      <c r="CQ44" s="50">
        <f t="shared" si="66"/>
        <v>0</v>
      </c>
      <c r="CR44" s="50">
        <f t="shared" si="66"/>
        <v>0</v>
      </c>
      <c r="CS44" s="50">
        <f t="shared" si="66"/>
        <v>0</v>
      </c>
      <c r="CT44" s="50">
        <f t="shared" si="66"/>
        <v>0</v>
      </c>
      <c r="CU44" s="50">
        <f t="shared" si="66"/>
        <v>0</v>
      </c>
      <c r="CV44" s="50">
        <f t="shared" si="66"/>
        <v>0</v>
      </c>
      <c r="CW44" s="50">
        <f t="shared" si="66"/>
        <v>0</v>
      </c>
      <c r="CX44" s="50">
        <f t="shared" si="66"/>
        <v>0</v>
      </c>
      <c r="CY44" s="79">
        <f t="shared" si="66"/>
        <v>0</v>
      </c>
      <c r="CZ44" s="49">
        <f t="shared" si="66"/>
        <v>0</v>
      </c>
      <c r="DA44" s="50">
        <f t="shared" si="66"/>
        <v>0</v>
      </c>
      <c r="DB44" s="50">
        <f t="shared" si="66"/>
        <v>0</v>
      </c>
      <c r="DC44" s="80">
        <f t="shared" si="5"/>
        <v>0</v>
      </c>
      <c r="DG44">
        <f t="shared" si="66"/>
        <v>0</v>
      </c>
      <c r="DH44">
        <f t="shared" si="66"/>
        <v>0</v>
      </c>
      <c r="DI44">
        <f t="shared" si="66"/>
        <v>0</v>
      </c>
      <c r="DJ44">
        <f t="shared" si="66"/>
        <v>0</v>
      </c>
      <c r="DK44">
        <f t="shared" si="66"/>
        <v>0</v>
      </c>
      <c r="DL44">
        <f t="shared" si="66"/>
        <v>0</v>
      </c>
      <c r="DM44">
        <f t="shared" si="66"/>
        <v>0</v>
      </c>
      <c r="DN44">
        <f t="shared" si="66"/>
        <v>0</v>
      </c>
      <c r="DO44">
        <f t="shared" si="66"/>
        <v>0</v>
      </c>
      <c r="DP44">
        <f t="shared" si="66"/>
        <v>0</v>
      </c>
      <c r="DQ44" s="114">
        <f t="shared" si="66"/>
        <v>0</v>
      </c>
      <c r="DR44">
        <f t="shared" si="66"/>
        <v>0</v>
      </c>
      <c r="DS44">
        <f t="shared" si="66"/>
        <v>0</v>
      </c>
      <c r="DT44">
        <f t="shared" si="66"/>
        <v>0</v>
      </c>
      <c r="DU44">
        <f t="shared" si="66"/>
        <v>0</v>
      </c>
      <c r="DV44">
        <f t="shared" si="66"/>
        <v>0</v>
      </c>
      <c r="DW44">
        <f t="shared" si="66"/>
        <v>0</v>
      </c>
      <c r="DX44">
        <f t="shared" si="66"/>
        <v>0</v>
      </c>
      <c r="DY44">
        <f t="shared" si="66"/>
        <v>0</v>
      </c>
      <c r="DZ44">
        <f t="shared" si="66"/>
        <v>0</v>
      </c>
      <c r="EA44">
        <f t="shared" si="66"/>
        <v>0</v>
      </c>
      <c r="EB44" s="115">
        <f t="shared" si="66"/>
        <v>0</v>
      </c>
      <c r="EC44">
        <f t="shared" si="66"/>
        <v>0</v>
      </c>
      <c r="ED44">
        <f t="shared" si="66"/>
        <v>0</v>
      </c>
      <c r="EE44">
        <f t="shared" si="66"/>
        <v>0</v>
      </c>
      <c r="EF44">
        <f t="shared" si="66"/>
        <v>0</v>
      </c>
      <c r="EG44">
        <f t="shared" si="66"/>
        <v>0</v>
      </c>
      <c r="EH44">
        <f t="shared" si="66"/>
        <v>0</v>
      </c>
      <c r="EI44">
        <f t="shared" ref="EI44:EM44" si="67">EI16+EI26+EI35+EI43</f>
        <v>0</v>
      </c>
      <c r="EJ44">
        <f t="shared" si="67"/>
        <v>0</v>
      </c>
      <c r="EK44">
        <f t="shared" si="67"/>
        <v>0</v>
      </c>
      <c r="EL44">
        <f t="shared" si="67"/>
        <v>0</v>
      </c>
      <c r="EM44" s="116">
        <f t="shared" si="67"/>
        <v>0</v>
      </c>
    </row>
    <row r="46" spans="4:5">
      <c r="D46" t="s">
        <v>178</v>
      </c>
      <c r="E46" t="s">
        <v>179</v>
      </c>
    </row>
    <row r="47" spans="4:5">
      <c r="D47" t="s">
        <v>180</v>
      </c>
      <c r="E47" t="s">
        <v>181</v>
      </c>
    </row>
    <row r="48" spans="4:5">
      <c r="D48" t="s">
        <v>182</v>
      </c>
      <c r="E48" t="s">
        <v>183</v>
      </c>
    </row>
  </sheetData>
  <mergeCells count="44">
    <mergeCell ref="F4:AM4"/>
    <mergeCell ref="AN4:BU4"/>
    <mergeCell ref="BV4:DC4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M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  <mergeCell ref="BO5:BQ5"/>
    <mergeCell ref="BR5:BU5"/>
    <mergeCell ref="BV5:BX5"/>
    <mergeCell ref="BY5:CA5"/>
    <mergeCell ref="CB5:CD5"/>
    <mergeCell ref="CE5:CG5"/>
    <mergeCell ref="CH5:CJ5"/>
    <mergeCell ref="CK5:CM5"/>
    <mergeCell ref="CN5:CP5"/>
    <mergeCell ref="CQ5:CS5"/>
    <mergeCell ref="CT5:CV5"/>
    <mergeCell ref="CW5:CY5"/>
    <mergeCell ref="CZ5:DC5"/>
    <mergeCell ref="B44:D44"/>
    <mergeCell ref="B4:B6"/>
    <mergeCell ref="B7:B15"/>
    <mergeCell ref="B17:B25"/>
    <mergeCell ref="B27:B34"/>
    <mergeCell ref="B36:B42"/>
    <mergeCell ref="E4:E6"/>
    <mergeCell ref="C4:D6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C000"/>
  </sheetPr>
  <dimension ref="B3:EM48"/>
  <sheetViews>
    <sheetView workbookViewId="0">
      <pane xSplit="5" ySplit="6" topLeftCell="F7" activePane="bottomRight" state="frozen"/>
      <selection/>
      <selection pane="topRight"/>
      <selection pane="bottomLeft"/>
      <selection pane="bottomRight" activeCell="F23" sqref="F23:P25"/>
    </sheetView>
  </sheetViews>
  <sheetFormatPr defaultColWidth="9" defaultRowHeight="15"/>
  <cols>
    <col min="1" max="1" width="2.57142857142857" customWidth="1"/>
    <col min="2" max="2" width="6.14285714285714" customWidth="1"/>
    <col min="3" max="3" width="6.28571428571429" customWidth="1"/>
    <col min="4" max="4" width="6.85714285714286" customWidth="1"/>
    <col min="5" max="5" width="9.85714285714286" customWidth="1"/>
    <col min="6" max="35" width="4.28571428571429" customWidth="1"/>
    <col min="36" max="38" width="5.14285714285714" customWidth="1"/>
    <col min="39" max="39" width="5.14285714285714" style="2" customWidth="1"/>
    <col min="40" max="69" width="4.28571428571429" customWidth="1"/>
    <col min="70" max="72" width="5.14285714285714" customWidth="1"/>
    <col min="73" max="73" width="5.14285714285714" style="2" customWidth="1"/>
    <col min="74" max="103" width="4.28571428571429" customWidth="1"/>
    <col min="104" max="106" width="5.14285714285714" customWidth="1"/>
    <col min="107" max="107" width="5.14285714285714" style="2" customWidth="1"/>
    <col min="111" max="128" width="9" hidden="1" customWidth="1"/>
    <col min="129" max="143" width="-0.00952380952380952" hidden="1" customWidth="1"/>
  </cols>
  <sheetData>
    <row r="3" ht="15.75"/>
    <row r="4" s="1" customFormat="1" ht="15.75" spans="2:107">
      <c r="B4" s="3" t="s">
        <v>1</v>
      </c>
      <c r="C4" s="4" t="s">
        <v>2</v>
      </c>
      <c r="D4" s="5"/>
      <c r="E4" s="6" t="s">
        <v>3</v>
      </c>
      <c r="F4" s="7" t="s">
        <v>190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56"/>
      <c r="AM4" s="57"/>
      <c r="AN4" s="58" t="s">
        <v>191</v>
      </c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4"/>
      <c r="BU4" s="93"/>
      <c r="BV4" s="94" t="s">
        <v>192</v>
      </c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106"/>
      <c r="DC4" s="107"/>
    </row>
    <row r="5" s="1" customFormat="1" spans="2:107">
      <c r="B5" s="9"/>
      <c r="C5" s="10"/>
      <c r="D5" s="11"/>
      <c r="E5" s="12"/>
      <c r="F5" s="13" t="s">
        <v>164</v>
      </c>
      <c r="G5" s="14"/>
      <c r="H5" s="14"/>
      <c r="I5" s="14" t="s">
        <v>165</v>
      </c>
      <c r="J5" s="14"/>
      <c r="K5" s="14"/>
      <c r="L5" s="14" t="s">
        <v>166</v>
      </c>
      <c r="M5" s="14"/>
      <c r="N5" s="14"/>
      <c r="O5" s="14" t="s">
        <v>167</v>
      </c>
      <c r="P5" s="14"/>
      <c r="Q5" s="14"/>
      <c r="R5" s="14" t="s">
        <v>168</v>
      </c>
      <c r="S5" s="14"/>
      <c r="T5" s="14"/>
      <c r="U5" s="14" t="s">
        <v>169</v>
      </c>
      <c r="V5" s="14"/>
      <c r="W5" s="14"/>
      <c r="X5" s="14" t="s">
        <v>170</v>
      </c>
      <c r="Y5" s="14"/>
      <c r="Z5" s="14"/>
      <c r="AA5" s="14" t="s">
        <v>171</v>
      </c>
      <c r="AB5" s="14"/>
      <c r="AC5" s="14"/>
      <c r="AD5" s="14" t="s">
        <v>172</v>
      </c>
      <c r="AE5" s="14"/>
      <c r="AF5" s="14"/>
      <c r="AG5" s="14" t="s">
        <v>173</v>
      </c>
      <c r="AH5" s="14"/>
      <c r="AI5" s="59"/>
      <c r="AJ5" s="60" t="s">
        <v>174</v>
      </c>
      <c r="AK5" s="61"/>
      <c r="AL5" s="62"/>
      <c r="AM5" s="63"/>
      <c r="AN5" s="64" t="s">
        <v>164</v>
      </c>
      <c r="AO5" s="82"/>
      <c r="AP5" s="82"/>
      <c r="AQ5" s="82" t="s">
        <v>165</v>
      </c>
      <c r="AR5" s="82"/>
      <c r="AS5" s="82"/>
      <c r="AT5" s="82" t="s">
        <v>166</v>
      </c>
      <c r="AU5" s="82"/>
      <c r="AV5" s="82"/>
      <c r="AW5" s="82" t="s">
        <v>167</v>
      </c>
      <c r="AX5" s="82"/>
      <c r="AY5" s="82"/>
      <c r="AZ5" s="82" t="s">
        <v>168</v>
      </c>
      <c r="BA5" s="82"/>
      <c r="BB5" s="82"/>
      <c r="BC5" s="82" t="s">
        <v>169</v>
      </c>
      <c r="BD5" s="82"/>
      <c r="BE5" s="82"/>
      <c r="BF5" s="82" t="s">
        <v>170</v>
      </c>
      <c r="BG5" s="82"/>
      <c r="BH5" s="82"/>
      <c r="BI5" s="82" t="s">
        <v>171</v>
      </c>
      <c r="BJ5" s="82"/>
      <c r="BK5" s="82"/>
      <c r="BL5" s="82" t="s">
        <v>172</v>
      </c>
      <c r="BM5" s="82"/>
      <c r="BN5" s="82"/>
      <c r="BO5" s="82" t="s">
        <v>173</v>
      </c>
      <c r="BP5" s="82"/>
      <c r="BQ5" s="85"/>
      <c r="BR5" s="86" t="s">
        <v>174</v>
      </c>
      <c r="BS5" s="87"/>
      <c r="BT5" s="88"/>
      <c r="BU5" s="96"/>
      <c r="BV5" s="97" t="s">
        <v>164</v>
      </c>
      <c r="BW5" s="98"/>
      <c r="BX5" s="98"/>
      <c r="BY5" s="98" t="s">
        <v>165</v>
      </c>
      <c r="BZ5" s="98"/>
      <c r="CA5" s="98"/>
      <c r="CB5" s="98" t="s">
        <v>166</v>
      </c>
      <c r="CC5" s="98"/>
      <c r="CD5" s="98"/>
      <c r="CE5" s="98" t="s">
        <v>167</v>
      </c>
      <c r="CF5" s="98"/>
      <c r="CG5" s="98"/>
      <c r="CH5" s="98" t="s">
        <v>168</v>
      </c>
      <c r="CI5" s="98"/>
      <c r="CJ5" s="98"/>
      <c r="CK5" s="98" t="s">
        <v>169</v>
      </c>
      <c r="CL5" s="98"/>
      <c r="CM5" s="98"/>
      <c r="CN5" s="98" t="s">
        <v>170</v>
      </c>
      <c r="CO5" s="98"/>
      <c r="CP5" s="98"/>
      <c r="CQ5" s="98" t="s">
        <v>171</v>
      </c>
      <c r="CR5" s="98"/>
      <c r="CS5" s="98"/>
      <c r="CT5" s="98" t="s">
        <v>172</v>
      </c>
      <c r="CU5" s="98"/>
      <c r="CV5" s="98"/>
      <c r="CW5" s="98" t="s">
        <v>173</v>
      </c>
      <c r="CX5" s="98"/>
      <c r="CY5" s="102"/>
      <c r="CZ5" s="103" t="s">
        <v>174</v>
      </c>
      <c r="DA5" s="108"/>
      <c r="DB5" s="109"/>
      <c r="DC5" s="110"/>
    </row>
    <row r="6" s="1" customFormat="1" ht="15.75" spans="2:107">
      <c r="B6" s="15"/>
      <c r="C6" s="16"/>
      <c r="D6" s="17"/>
      <c r="E6" s="18"/>
      <c r="F6" s="19" t="s">
        <v>175</v>
      </c>
      <c r="G6" s="20" t="s">
        <v>176</v>
      </c>
      <c r="H6" s="20" t="s">
        <v>177</v>
      </c>
      <c r="I6" s="20" t="s">
        <v>175</v>
      </c>
      <c r="J6" s="20" t="s">
        <v>176</v>
      </c>
      <c r="K6" s="20" t="s">
        <v>177</v>
      </c>
      <c r="L6" s="20" t="s">
        <v>175</v>
      </c>
      <c r="M6" s="20" t="s">
        <v>176</v>
      </c>
      <c r="N6" s="20" t="s">
        <v>177</v>
      </c>
      <c r="O6" s="20" t="s">
        <v>175</v>
      </c>
      <c r="P6" s="20" t="s">
        <v>176</v>
      </c>
      <c r="Q6" s="20" t="s">
        <v>177</v>
      </c>
      <c r="R6" s="20" t="s">
        <v>175</v>
      </c>
      <c r="S6" s="20" t="s">
        <v>176</v>
      </c>
      <c r="T6" s="20" t="s">
        <v>177</v>
      </c>
      <c r="U6" s="20" t="s">
        <v>175</v>
      </c>
      <c r="V6" s="20" t="s">
        <v>176</v>
      </c>
      <c r="W6" s="20" t="s">
        <v>177</v>
      </c>
      <c r="X6" s="20" t="s">
        <v>175</v>
      </c>
      <c r="Y6" s="20" t="s">
        <v>176</v>
      </c>
      <c r="Z6" s="20" t="s">
        <v>177</v>
      </c>
      <c r="AA6" s="20" t="s">
        <v>175</v>
      </c>
      <c r="AB6" s="20" t="s">
        <v>176</v>
      </c>
      <c r="AC6" s="20" t="s">
        <v>177</v>
      </c>
      <c r="AD6" s="20" t="s">
        <v>175</v>
      </c>
      <c r="AE6" s="20" t="s">
        <v>176</v>
      </c>
      <c r="AF6" s="20" t="s">
        <v>177</v>
      </c>
      <c r="AG6" s="20" t="s">
        <v>175</v>
      </c>
      <c r="AH6" s="20" t="s">
        <v>176</v>
      </c>
      <c r="AI6" s="65" t="s">
        <v>177</v>
      </c>
      <c r="AJ6" s="66" t="s">
        <v>175</v>
      </c>
      <c r="AK6" s="67" t="s">
        <v>176</v>
      </c>
      <c r="AL6" s="68" t="s">
        <v>30</v>
      </c>
      <c r="AM6" s="69" t="s">
        <v>177</v>
      </c>
      <c r="AN6" s="70" t="s">
        <v>175</v>
      </c>
      <c r="AO6" s="83" t="s">
        <v>176</v>
      </c>
      <c r="AP6" s="83" t="s">
        <v>177</v>
      </c>
      <c r="AQ6" s="83" t="s">
        <v>175</v>
      </c>
      <c r="AR6" s="83" t="s">
        <v>176</v>
      </c>
      <c r="AS6" s="83" t="s">
        <v>177</v>
      </c>
      <c r="AT6" s="83" t="s">
        <v>175</v>
      </c>
      <c r="AU6" s="83" t="s">
        <v>176</v>
      </c>
      <c r="AV6" s="83" t="s">
        <v>177</v>
      </c>
      <c r="AW6" s="83" t="s">
        <v>175</v>
      </c>
      <c r="AX6" s="83" t="s">
        <v>176</v>
      </c>
      <c r="AY6" s="83" t="s">
        <v>177</v>
      </c>
      <c r="AZ6" s="83" t="s">
        <v>175</v>
      </c>
      <c r="BA6" s="83" t="s">
        <v>176</v>
      </c>
      <c r="BB6" s="83" t="s">
        <v>177</v>
      </c>
      <c r="BC6" s="83" t="s">
        <v>175</v>
      </c>
      <c r="BD6" s="83" t="s">
        <v>176</v>
      </c>
      <c r="BE6" s="83" t="s">
        <v>177</v>
      </c>
      <c r="BF6" s="83" t="s">
        <v>175</v>
      </c>
      <c r="BG6" s="83" t="s">
        <v>176</v>
      </c>
      <c r="BH6" s="83" t="s">
        <v>177</v>
      </c>
      <c r="BI6" s="83" t="s">
        <v>175</v>
      </c>
      <c r="BJ6" s="83" t="s">
        <v>176</v>
      </c>
      <c r="BK6" s="83" t="s">
        <v>177</v>
      </c>
      <c r="BL6" s="83" t="s">
        <v>175</v>
      </c>
      <c r="BM6" s="83" t="s">
        <v>176</v>
      </c>
      <c r="BN6" s="83" t="s">
        <v>177</v>
      </c>
      <c r="BO6" s="83" t="s">
        <v>175</v>
      </c>
      <c r="BP6" s="83" t="s">
        <v>176</v>
      </c>
      <c r="BQ6" s="89" t="s">
        <v>177</v>
      </c>
      <c r="BR6" s="90" t="s">
        <v>175</v>
      </c>
      <c r="BS6" s="91" t="s">
        <v>176</v>
      </c>
      <c r="BT6" s="92" t="s">
        <v>30</v>
      </c>
      <c r="BU6" s="99" t="s">
        <v>177</v>
      </c>
      <c r="BV6" s="100" t="s">
        <v>175</v>
      </c>
      <c r="BW6" s="101" t="s">
        <v>176</v>
      </c>
      <c r="BX6" s="101" t="s">
        <v>177</v>
      </c>
      <c r="BY6" s="101" t="s">
        <v>175</v>
      </c>
      <c r="BZ6" s="101" t="s">
        <v>176</v>
      </c>
      <c r="CA6" s="101" t="s">
        <v>177</v>
      </c>
      <c r="CB6" s="101" t="s">
        <v>175</v>
      </c>
      <c r="CC6" s="101" t="s">
        <v>176</v>
      </c>
      <c r="CD6" s="101" t="s">
        <v>177</v>
      </c>
      <c r="CE6" s="101" t="s">
        <v>175</v>
      </c>
      <c r="CF6" s="101" t="s">
        <v>176</v>
      </c>
      <c r="CG6" s="101" t="s">
        <v>177</v>
      </c>
      <c r="CH6" s="101" t="s">
        <v>175</v>
      </c>
      <c r="CI6" s="101" t="s">
        <v>176</v>
      </c>
      <c r="CJ6" s="101" t="s">
        <v>177</v>
      </c>
      <c r="CK6" s="101" t="s">
        <v>175</v>
      </c>
      <c r="CL6" s="101" t="s">
        <v>176</v>
      </c>
      <c r="CM6" s="101" t="s">
        <v>177</v>
      </c>
      <c r="CN6" s="101" t="s">
        <v>175</v>
      </c>
      <c r="CO6" s="101" t="s">
        <v>176</v>
      </c>
      <c r="CP6" s="101" t="s">
        <v>177</v>
      </c>
      <c r="CQ6" s="101" t="s">
        <v>175</v>
      </c>
      <c r="CR6" s="101" t="s">
        <v>176</v>
      </c>
      <c r="CS6" s="101" t="s">
        <v>177</v>
      </c>
      <c r="CT6" s="101" t="s">
        <v>175</v>
      </c>
      <c r="CU6" s="101" t="s">
        <v>176</v>
      </c>
      <c r="CV6" s="101" t="s">
        <v>177</v>
      </c>
      <c r="CW6" s="101" t="s">
        <v>175</v>
      </c>
      <c r="CX6" s="101" t="s">
        <v>176</v>
      </c>
      <c r="CY6" s="104" t="s">
        <v>177</v>
      </c>
      <c r="CZ6" s="105" t="s">
        <v>175</v>
      </c>
      <c r="DA6" s="111" t="s">
        <v>176</v>
      </c>
      <c r="DB6" s="112" t="s">
        <v>30</v>
      </c>
      <c r="DC6" s="113" t="s">
        <v>177</v>
      </c>
    </row>
    <row r="7" ht="15.75" spans="2:143">
      <c r="B7" s="21" t="s">
        <v>31</v>
      </c>
      <c r="C7" s="22">
        <v>1</v>
      </c>
      <c r="D7" s="23" t="s">
        <v>32</v>
      </c>
      <c r="E7" s="24">
        <v>4103</v>
      </c>
      <c r="F7" s="25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71"/>
      <c r="AJ7" s="25">
        <f>F7+I7+L7+O7+R7+U7+X7+AA7+AD7+AG7</f>
        <v>0</v>
      </c>
      <c r="AK7" s="71">
        <f>G7+J7+M7+P7+S7+V7+Y7+AB7+AE7+AH7</f>
        <v>0</v>
      </c>
      <c r="AL7" s="26"/>
      <c r="AM7" s="72">
        <f>IF(DQ7=0,0,((H7+K7+N7+Q7+T7+W7+Z7+AC7+AF7+AI7)/DQ7))</f>
        <v>0</v>
      </c>
      <c r="AN7" s="25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71"/>
      <c r="BR7" s="25">
        <f>AN7+AQ7+AT7+AW7+AZ7+BC7+BF7+BI7+BL7+BO7</f>
        <v>0</v>
      </c>
      <c r="BS7" s="26">
        <f>AO7+AR7+AU7+AX7+BA7+BD7+BG7+BJ7+BM7+BP7</f>
        <v>0</v>
      </c>
      <c r="BT7" s="26"/>
      <c r="BU7" s="72">
        <f>IF(EY7=0,0,((AP7+AS7+AV7+AY7+BB7+BE7+BH7+BK7+BN7+BQ7)/EY7))</f>
        <v>0</v>
      </c>
      <c r="BV7" s="25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71"/>
      <c r="CZ7" s="25">
        <f>BV7+BY7+CB7+CE7+CH7+CK7+CN7+CQ7+CT7+CW7</f>
        <v>0</v>
      </c>
      <c r="DA7" s="26">
        <f>BW7+BZ7+CC7+CF7+CI7+CL7+CO7+CR7+CU7+CX7</f>
        <v>0</v>
      </c>
      <c r="DB7" s="26"/>
      <c r="DC7" s="72">
        <f>IF(GG7=0,0,((BX7+CA7+CD7+CG7+CJ7+CM7+CP7+CS7+CV7+CY7)/GG7))</f>
        <v>0</v>
      </c>
      <c r="DG7">
        <f>IF(H7&gt;0,1,0)</f>
        <v>0</v>
      </c>
      <c r="DH7">
        <f>IF(K7&gt;0,1,0)</f>
        <v>0</v>
      </c>
      <c r="DI7">
        <f>IF(N7&gt;0,1,0)</f>
        <v>0</v>
      </c>
      <c r="DJ7">
        <f>IF(Q7&gt;0,1,0)</f>
        <v>0</v>
      </c>
      <c r="DK7">
        <f>IF(T7&gt;0,1,0)</f>
        <v>0</v>
      </c>
      <c r="DL7">
        <f>IF(W7&gt;0,1,0)</f>
        <v>0</v>
      </c>
      <c r="DM7">
        <f>IF(Z7&gt;0,1,0)</f>
        <v>0</v>
      </c>
      <c r="DN7">
        <f>IF(AC7&gt;0,1,0)</f>
        <v>0</v>
      </c>
      <c r="DO7">
        <f>IF(AF7&gt;0,1,0)</f>
        <v>0</v>
      </c>
      <c r="DP7">
        <f>IF(AI7&gt;0,1,0)</f>
        <v>0</v>
      </c>
      <c r="DQ7" s="114">
        <f>SUM(DG7:DP7)</f>
        <v>0</v>
      </c>
      <c r="DR7">
        <f>IF(AP7&gt;0,1,0)</f>
        <v>0</v>
      </c>
      <c r="DS7">
        <f>IF(AS7&gt;0,1,0)</f>
        <v>0</v>
      </c>
      <c r="DT7">
        <f>IF(AV7&gt;0,1,0)</f>
        <v>0</v>
      </c>
      <c r="DU7">
        <f>IF(AY7&gt;0,1,0)</f>
        <v>0</v>
      </c>
      <c r="DV7">
        <f>IF(BB7&gt;0,1,0)</f>
        <v>0</v>
      </c>
      <c r="DW7">
        <f>IF(BE7&gt;0,1,0)</f>
        <v>0</v>
      </c>
      <c r="DX7">
        <f>IF(BH7&gt;0,1,0)</f>
        <v>0</v>
      </c>
      <c r="DY7">
        <f>IF(BK7&gt;0,1,0)</f>
        <v>0</v>
      </c>
      <c r="DZ7">
        <f>IF(BN7&gt;0,1,0)</f>
        <v>0</v>
      </c>
      <c r="EA7">
        <f>IF(BQ7&gt;0,1,0)</f>
        <v>0</v>
      </c>
      <c r="EB7" s="115">
        <f>SUM(DR7:EA7)</f>
        <v>0</v>
      </c>
      <c r="EC7">
        <f>IF(BX7&gt;0,1,0)</f>
        <v>0</v>
      </c>
      <c r="ED7">
        <f>IF(CA7&gt;0,1,0)</f>
        <v>0</v>
      </c>
      <c r="EE7">
        <f>IF(CD7&gt;0,1,0)</f>
        <v>0</v>
      </c>
      <c r="EF7">
        <f>IF(CG7&gt;0,1,0)</f>
        <v>0</v>
      </c>
      <c r="EG7">
        <f>IF(CJ7&gt;0,1,0)</f>
        <v>0</v>
      </c>
      <c r="EH7">
        <f>IF(CM7&gt;0,1,0)</f>
        <v>0</v>
      </c>
      <c r="EI7">
        <f>IF(CP7&gt;0,1,0)</f>
        <v>0</v>
      </c>
      <c r="EJ7">
        <f>IF(CS7&gt;0,1,0)</f>
        <v>0</v>
      </c>
      <c r="EK7">
        <f>IF(CV7&gt;0,1,0)</f>
        <v>0</v>
      </c>
      <c r="EL7">
        <f>IF(CY7&gt;0,1,0)</f>
        <v>0</v>
      </c>
      <c r="EM7" s="116">
        <f>SUM(EC7:EL7)</f>
        <v>0</v>
      </c>
    </row>
    <row r="8" ht="15.75" spans="2:143">
      <c r="B8" s="27"/>
      <c r="C8" s="28">
        <v>2</v>
      </c>
      <c r="D8" s="29" t="s">
        <v>34</v>
      </c>
      <c r="E8" s="30">
        <v>3663.5</v>
      </c>
      <c r="F8" s="31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73"/>
      <c r="AJ8" s="31">
        <f t="shared" ref="AJ8:AK15" si="0">F8+I8+L8+O8+R8+U8+X8+AA8+AD8+AG8</f>
        <v>0</v>
      </c>
      <c r="AK8" s="32">
        <f t="shared" si="0"/>
        <v>0</v>
      </c>
      <c r="AL8" s="74"/>
      <c r="AM8" s="75">
        <f t="shared" ref="AM8:AM44" si="1">IF(DQ8=0,0,((H8+K8+N8+Q8+T8+W8+Z8+AC8+AF8+AI8)/DQ8))</f>
        <v>0</v>
      </c>
      <c r="AN8" s="31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73"/>
      <c r="BR8" s="31">
        <f t="shared" ref="BR8:BS15" si="2">AN8+AQ8+AT8+AW8+AZ8+BC8+BF8+BI8+BL8+BO8</f>
        <v>0</v>
      </c>
      <c r="BS8" s="32">
        <f t="shared" si="2"/>
        <v>0</v>
      </c>
      <c r="BT8" s="32"/>
      <c r="BU8" s="76">
        <f t="shared" ref="BU8:BU44" si="3">IF(EY8=0,0,((AP8+AS8+AV8+AY8+BB8+BE8+BH8+BK8+BN8+BQ8)/EY8))</f>
        <v>0</v>
      </c>
      <c r="BV8" s="31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73"/>
      <c r="CZ8" s="31">
        <f t="shared" ref="CZ8:DA15" si="4">BV8+BY8+CB8+CE8+CH8+CK8+CN8+CQ8+CT8+CW8</f>
        <v>0</v>
      </c>
      <c r="DA8" s="32">
        <f t="shared" si="4"/>
        <v>0</v>
      </c>
      <c r="DB8" s="32"/>
      <c r="DC8" s="76">
        <f t="shared" ref="DC8:DC44" si="5">IF(GG8=0,0,((BX8+CA8+CD8+CG8+CJ8+CM8+CP8+CS8+CV8+CY8)/GG8))</f>
        <v>0</v>
      </c>
      <c r="DG8">
        <f t="shared" ref="DG8:DG42" si="6">IF(H8&gt;0,1,0)</f>
        <v>0</v>
      </c>
      <c r="DH8">
        <f t="shared" ref="DH8:DH42" si="7">IF(K8&gt;0,1,0)</f>
        <v>0</v>
      </c>
      <c r="DI8">
        <f t="shared" ref="DI8:DI42" si="8">IF(N8&gt;0,1,0)</f>
        <v>0</v>
      </c>
      <c r="DJ8">
        <f t="shared" ref="DJ8:DJ42" si="9">IF(Q8&gt;0,1,0)</f>
        <v>0</v>
      </c>
      <c r="DK8">
        <f t="shared" ref="DK8:DK42" si="10">IF(T8&gt;0,1,0)</f>
        <v>0</v>
      </c>
      <c r="DL8">
        <f t="shared" ref="DL8:DL42" si="11">IF(W8&gt;0,1,0)</f>
        <v>0</v>
      </c>
      <c r="DM8">
        <f t="shared" ref="DM8:DM42" si="12">IF(Z8&gt;0,1,0)</f>
        <v>0</v>
      </c>
      <c r="DN8">
        <f t="shared" ref="DN8:DN42" si="13">IF(AC8&gt;0,1,0)</f>
        <v>0</v>
      </c>
      <c r="DO8">
        <f t="shared" ref="DO8:DO42" si="14">IF(AF8&gt;0,1,0)</f>
        <v>0</v>
      </c>
      <c r="DP8">
        <f t="shared" ref="DP8:DP42" si="15">IF(AI8&gt;0,1,0)</f>
        <v>0</v>
      </c>
      <c r="DQ8" s="114">
        <f t="shared" ref="DQ8:DQ42" si="16">SUM(DG8:DP8)</f>
        <v>0</v>
      </c>
      <c r="DR8">
        <f t="shared" ref="DR8:DR42" si="17">IF(AP8&gt;0,1,0)</f>
        <v>0</v>
      </c>
      <c r="DS8">
        <f t="shared" ref="DS8:DS42" si="18">IF(AS8&gt;0,1,0)</f>
        <v>0</v>
      </c>
      <c r="DT8">
        <f t="shared" ref="DT8:DT42" si="19">IF(AV8&gt;0,1,0)</f>
        <v>0</v>
      </c>
      <c r="DU8">
        <f t="shared" ref="DU8:DU42" si="20">IF(AY8&gt;0,1,0)</f>
        <v>0</v>
      </c>
      <c r="DV8">
        <f t="shared" ref="DV8:DV42" si="21">IF(BB8&gt;0,1,0)</f>
        <v>0</v>
      </c>
      <c r="DW8">
        <f t="shared" ref="DW8:DW42" si="22">IF(BE8&gt;0,1,0)</f>
        <v>0</v>
      </c>
      <c r="DX8">
        <f t="shared" ref="DX8:DX42" si="23">IF(BH8&gt;0,1,0)</f>
        <v>0</v>
      </c>
      <c r="DY8">
        <f t="shared" ref="DY8:DY42" si="24">IF(BK8&gt;0,1,0)</f>
        <v>0</v>
      </c>
      <c r="DZ8">
        <f t="shared" ref="DZ8:DZ42" si="25">IF(BN8&gt;0,1,0)</f>
        <v>0</v>
      </c>
      <c r="EA8">
        <f t="shared" ref="EA8:EA42" si="26">IF(BQ8&gt;0,1,0)</f>
        <v>0</v>
      </c>
      <c r="EB8" s="115">
        <f t="shared" ref="EB8:EB42" si="27">SUM(DR8:EA8)</f>
        <v>0</v>
      </c>
      <c r="EC8">
        <f t="shared" ref="EC8:EC42" si="28">IF(BX8&gt;0,1,0)</f>
        <v>0</v>
      </c>
      <c r="ED8">
        <f t="shared" ref="ED8:ED42" si="29">IF(CA8&gt;0,1,0)</f>
        <v>0</v>
      </c>
      <c r="EE8">
        <f t="shared" ref="EE8:EE42" si="30">IF(CD8&gt;0,1,0)</f>
        <v>0</v>
      </c>
      <c r="EF8">
        <f t="shared" ref="EF8:EF42" si="31">IF(CG8&gt;0,1,0)</f>
        <v>0</v>
      </c>
      <c r="EG8">
        <f t="shared" ref="EG8:EG42" si="32">IF(CJ8&gt;0,1,0)</f>
        <v>0</v>
      </c>
      <c r="EH8">
        <f t="shared" ref="EH8:EH42" si="33">IF(CM8&gt;0,1,0)</f>
        <v>0</v>
      </c>
      <c r="EI8">
        <f t="shared" ref="EI8:EI42" si="34">IF(CP8&gt;0,1,0)</f>
        <v>0</v>
      </c>
      <c r="EJ8">
        <f t="shared" ref="EJ8:EJ42" si="35">IF(CS8&gt;0,1,0)</f>
        <v>0</v>
      </c>
      <c r="EK8">
        <f t="shared" ref="EK8:EK42" si="36">IF(CV8&gt;0,1,0)</f>
        <v>0</v>
      </c>
      <c r="EL8">
        <f t="shared" ref="EL8:EL42" si="37">IF(CY8&gt;0,1,0)</f>
        <v>0</v>
      </c>
      <c r="EM8" s="116">
        <f t="shared" ref="EM8:EM42" si="38">SUM(EC8:EL8)</f>
        <v>0</v>
      </c>
    </row>
    <row r="9" ht="15.75" spans="2:143">
      <c r="B9" s="27"/>
      <c r="C9" s="33">
        <v>3</v>
      </c>
      <c r="D9" s="34" t="s">
        <v>35</v>
      </c>
      <c r="E9" s="35">
        <v>3435</v>
      </c>
      <c r="F9" s="31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73"/>
      <c r="AJ9" s="31">
        <f t="shared" si="0"/>
        <v>0</v>
      </c>
      <c r="AK9" s="32">
        <f t="shared" si="0"/>
        <v>0</v>
      </c>
      <c r="AL9" s="32"/>
      <c r="AM9" s="76">
        <f t="shared" si="1"/>
        <v>0</v>
      </c>
      <c r="AN9" s="31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73"/>
      <c r="BR9" s="31">
        <f t="shared" si="2"/>
        <v>0</v>
      </c>
      <c r="BS9" s="32">
        <f t="shared" si="2"/>
        <v>0</v>
      </c>
      <c r="BT9" s="32"/>
      <c r="BU9" s="76">
        <f t="shared" si="3"/>
        <v>0</v>
      </c>
      <c r="BV9" s="31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73"/>
      <c r="CZ9" s="31">
        <f t="shared" si="4"/>
        <v>0</v>
      </c>
      <c r="DA9" s="32">
        <f t="shared" si="4"/>
        <v>0</v>
      </c>
      <c r="DB9" s="32"/>
      <c r="DC9" s="76">
        <f t="shared" si="5"/>
        <v>0</v>
      </c>
      <c r="DG9">
        <f t="shared" si="6"/>
        <v>0</v>
      </c>
      <c r="DH9">
        <f t="shared" si="7"/>
        <v>0</v>
      </c>
      <c r="DI9">
        <f t="shared" si="8"/>
        <v>0</v>
      </c>
      <c r="DJ9">
        <f t="shared" si="9"/>
        <v>0</v>
      </c>
      <c r="DK9">
        <f t="shared" si="10"/>
        <v>0</v>
      </c>
      <c r="DL9">
        <f t="shared" si="11"/>
        <v>0</v>
      </c>
      <c r="DM9">
        <f t="shared" si="12"/>
        <v>0</v>
      </c>
      <c r="DN9">
        <f t="shared" si="13"/>
        <v>0</v>
      </c>
      <c r="DO9">
        <f t="shared" si="14"/>
        <v>0</v>
      </c>
      <c r="DP9">
        <f t="shared" si="15"/>
        <v>0</v>
      </c>
      <c r="DQ9" s="114">
        <f t="shared" si="16"/>
        <v>0</v>
      </c>
      <c r="DR9">
        <f t="shared" si="17"/>
        <v>0</v>
      </c>
      <c r="DS9">
        <f t="shared" si="18"/>
        <v>0</v>
      </c>
      <c r="DT9">
        <f t="shared" si="19"/>
        <v>0</v>
      </c>
      <c r="DU9">
        <f t="shared" si="20"/>
        <v>0</v>
      </c>
      <c r="DV9">
        <f t="shared" si="21"/>
        <v>0</v>
      </c>
      <c r="DW9">
        <f t="shared" si="22"/>
        <v>0</v>
      </c>
      <c r="DX9">
        <f t="shared" si="23"/>
        <v>0</v>
      </c>
      <c r="DY9">
        <f t="shared" si="24"/>
        <v>0</v>
      </c>
      <c r="DZ9">
        <f t="shared" si="25"/>
        <v>0</v>
      </c>
      <c r="EA9">
        <f t="shared" si="26"/>
        <v>0</v>
      </c>
      <c r="EB9" s="115">
        <f t="shared" si="27"/>
        <v>0</v>
      </c>
      <c r="EC9">
        <f t="shared" si="28"/>
        <v>0</v>
      </c>
      <c r="ED9">
        <f t="shared" si="29"/>
        <v>0</v>
      </c>
      <c r="EE9">
        <f t="shared" si="30"/>
        <v>0</v>
      </c>
      <c r="EF9">
        <f t="shared" si="31"/>
        <v>0</v>
      </c>
      <c r="EG9">
        <f t="shared" si="32"/>
        <v>0</v>
      </c>
      <c r="EH9">
        <f t="shared" si="33"/>
        <v>0</v>
      </c>
      <c r="EI9">
        <f t="shared" si="34"/>
        <v>0</v>
      </c>
      <c r="EJ9">
        <f t="shared" si="35"/>
        <v>0</v>
      </c>
      <c r="EK9">
        <f t="shared" si="36"/>
        <v>0</v>
      </c>
      <c r="EL9">
        <f t="shared" si="37"/>
        <v>0</v>
      </c>
      <c r="EM9" s="116">
        <f t="shared" si="38"/>
        <v>0</v>
      </c>
    </row>
    <row r="10" ht="15.75" spans="2:143">
      <c r="B10" s="27"/>
      <c r="C10" s="36">
        <v>4</v>
      </c>
      <c r="D10" s="37" t="s">
        <v>37</v>
      </c>
      <c r="E10" s="38">
        <v>2052</v>
      </c>
      <c r="F10" s="31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73"/>
      <c r="AJ10" s="31">
        <f t="shared" si="0"/>
        <v>0</v>
      </c>
      <c r="AK10" s="32">
        <f t="shared" si="0"/>
        <v>0</v>
      </c>
      <c r="AL10" s="32"/>
      <c r="AM10" s="76">
        <f t="shared" si="1"/>
        <v>0</v>
      </c>
      <c r="AN10" s="31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73"/>
      <c r="BR10" s="31">
        <f t="shared" si="2"/>
        <v>0</v>
      </c>
      <c r="BS10" s="32">
        <f t="shared" si="2"/>
        <v>0</v>
      </c>
      <c r="BT10" s="32"/>
      <c r="BU10" s="76">
        <f t="shared" si="3"/>
        <v>0</v>
      </c>
      <c r="BV10" s="31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73"/>
      <c r="CZ10" s="31">
        <f t="shared" si="4"/>
        <v>0</v>
      </c>
      <c r="DA10" s="32">
        <f t="shared" si="4"/>
        <v>0</v>
      </c>
      <c r="DB10" s="32"/>
      <c r="DC10" s="76">
        <f t="shared" si="5"/>
        <v>0</v>
      </c>
      <c r="DG10">
        <f t="shared" si="6"/>
        <v>0</v>
      </c>
      <c r="DH10">
        <f t="shared" si="7"/>
        <v>0</v>
      </c>
      <c r="DI10">
        <f t="shared" si="8"/>
        <v>0</v>
      </c>
      <c r="DJ10">
        <f t="shared" si="9"/>
        <v>0</v>
      </c>
      <c r="DK10">
        <f t="shared" si="10"/>
        <v>0</v>
      </c>
      <c r="DL10">
        <f t="shared" si="11"/>
        <v>0</v>
      </c>
      <c r="DM10">
        <f t="shared" si="12"/>
        <v>0</v>
      </c>
      <c r="DN10">
        <f t="shared" si="13"/>
        <v>0</v>
      </c>
      <c r="DO10">
        <f t="shared" si="14"/>
        <v>0</v>
      </c>
      <c r="DP10">
        <f t="shared" si="15"/>
        <v>0</v>
      </c>
      <c r="DQ10" s="114">
        <f t="shared" si="16"/>
        <v>0</v>
      </c>
      <c r="DR10">
        <f t="shared" si="17"/>
        <v>0</v>
      </c>
      <c r="DS10">
        <f t="shared" si="18"/>
        <v>0</v>
      </c>
      <c r="DT10">
        <f t="shared" si="19"/>
        <v>0</v>
      </c>
      <c r="DU10">
        <f t="shared" si="20"/>
        <v>0</v>
      </c>
      <c r="DV10">
        <f t="shared" si="21"/>
        <v>0</v>
      </c>
      <c r="DW10">
        <f t="shared" si="22"/>
        <v>0</v>
      </c>
      <c r="DX10">
        <f t="shared" si="23"/>
        <v>0</v>
      </c>
      <c r="DY10">
        <f t="shared" si="24"/>
        <v>0</v>
      </c>
      <c r="DZ10">
        <f t="shared" si="25"/>
        <v>0</v>
      </c>
      <c r="EA10">
        <f t="shared" si="26"/>
        <v>0</v>
      </c>
      <c r="EB10" s="115">
        <f t="shared" si="27"/>
        <v>0</v>
      </c>
      <c r="EC10">
        <f t="shared" si="28"/>
        <v>0</v>
      </c>
      <c r="ED10">
        <f t="shared" si="29"/>
        <v>0</v>
      </c>
      <c r="EE10">
        <f t="shared" si="30"/>
        <v>0</v>
      </c>
      <c r="EF10">
        <f t="shared" si="31"/>
        <v>0</v>
      </c>
      <c r="EG10">
        <f t="shared" si="32"/>
        <v>0</v>
      </c>
      <c r="EH10">
        <f t="shared" si="33"/>
        <v>0</v>
      </c>
      <c r="EI10">
        <f t="shared" si="34"/>
        <v>0</v>
      </c>
      <c r="EJ10">
        <f t="shared" si="35"/>
        <v>0</v>
      </c>
      <c r="EK10">
        <f t="shared" si="36"/>
        <v>0</v>
      </c>
      <c r="EL10">
        <f t="shared" si="37"/>
        <v>0</v>
      </c>
      <c r="EM10" s="116">
        <f t="shared" si="38"/>
        <v>0</v>
      </c>
    </row>
    <row r="11" ht="15.75" spans="2:143">
      <c r="B11" s="27"/>
      <c r="C11" s="36">
        <v>5</v>
      </c>
      <c r="D11" s="37" t="s">
        <v>38</v>
      </c>
      <c r="E11" s="38">
        <v>4952</v>
      </c>
      <c r="F11" s="31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73"/>
      <c r="AJ11" s="31">
        <f t="shared" si="0"/>
        <v>0</v>
      </c>
      <c r="AK11" s="32">
        <f t="shared" si="0"/>
        <v>0</v>
      </c>
      <c r="AL11" s="32"/>
      <c r="AM11" s="76">
        <f t="shared" si="1"/>
        <v>0</v>
      </c>
      <c r="AN11" s="31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73"/>
      <c r="BR11" s="31">
        <f t="shared" si="2"/>
        <v>0</v>
      </c>
      <c r="BS11" s="32">
        <f t="shared" si="2"/>
        <v>0</v>
      </c>
      <c r="BT11" s="32"/>
      <c r="BU11" s="76">
        <f t="shared" si="3"/>
        <v>0</v>
      </c>
      <c r="BV11" s="31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73"/>
      <c r="CZ11" s="31">
        <f t="shared" si="4"/>
        <v>0</v>
      </c>
      <c r="DA11" s="32">
        <f t="shared" si="4"/>
        <v>0</v>
      </c>
      <c r="DB11" s="32"/>
      <c r="DC11" s="76">
        <f t="shared" si="5"/>
        <v>0</v>
      </c>
      <c r="DG11">
        <f t="shared" si="6"/>
        <v>0</v>
      </c>
      <c r="DH11">
        <f t="shared" si="7"/>
        <v>0</v>
      </c>
      <c r="DI11">
        <f t="shared" si="8"/>
        <v>0</v>
      </c>
      <c r="DJ11">
        <f t="shared" si="9"/>
        <v>0</v>
      </c>
      <c r="DK11">
        <f t="shared" si="10"/>
        <v>0</v>
      </c>
      <c r="DL11">
        <f t="shared" si="11"/>
        <v>0</v>
      </c>
      <c r="DM11">
        <f t="shared" si="12"/>
        <v>0</v>
      </c>
      <c r="DN11">
        <f t="shared" si="13"/>
        <v>0</v>
      </c>
      <c r="DO11">
        <f t="shared" si="14"/>
        <v>0</v>
      </c>
      <c r="DP11">
        <f t="shared" si="15"/>
        <v>0</v>
      </c>
      <c r="DQ11" s="114">
        <f t="shared" si="16"/>
        <v>0</v>
      </c>
      <c r="DR11">
        <f t="shared" si="17"/>
        <v>0</v>
      </c>
      <c r="DS11">
        <f t="shared" si="18"/>
        <v>0</v>
      </c>
      <c r="DT11">
        <f t="shared" si="19"/>
        <v>0</v>
      </c>
      <c r="DU11">
        <f t="shared" si="20"/>
        <v>0</v>
      </c>
      <c r="DV11">
        <f t="shared" si="21"/>
        <v>0</v>
      </c>
      <c r="DW11">
        <f t="shared" si="22"/>
        <v>0</v>
      </c>
      <c r="DX11">
        <f t="shared" si="23"/>
        <v>0</v>
      </c>
      <c r="DY11">
        <f t="shared" si="24"/>
        <v>0</v>
      </c>
      <c r="DZ11">
        <f t="shared" si="25"/>
        <v>0</v>
      </c>
      <c r="EA11">
        <f t="shared" si="26"/>
        <v>0</v>
      </c>
      <c r="EB11" s="115">
        <f t="shared" si="27"/>
        <v>0</v>
      </c>
      <c r="EC11">
        <f t="shared" si="28"/>
        <v>0</v>
      </c>
      <c r="ED11">
        <f t="shared" si="29"/>
        <v>0</v>
      </c>
      <c r="EE11">
        <f t="shared" si="30"/>
        <v>0</v>
      </c>
      <c r="EF11">
        <f t="shared" si="31"/>
        <v>0</v>
      </c>
      <c r="EG11">
        <f t="shared" si="32"/>
        <v>0</v>
      </c>
      <c r="EH11">
        <f t="shared" si="33"/>
        <v>0</v>
      </c>
      <c r="EI11">
        <f t="shared" si="34"/>
        <v>0</v>
      </c>
      <c r="EJ11">
        <f t="shared" si="35"/>
        <v>0</v>
      </c>
      <c r="EK11">
        <f t="shared" si="36"/>
        <v>0</v>
      </c>
      <c r="EL11">
        <f t="shared" si="37"/>
        <v>0</v>
      </c>
      <c r="EM11" s="116">
        <f t="shared" si="38"/>
        <v>0</v>
      </c>
    </row>
    <row r="12" ht="15.75" spans="2:143">
      <c r="B12" s="27"/>
      <c r="C12" s="36">
        <v>6</v>
      </c>
      <c r="D12" s="37" t="s">
        <v>39</v>
      </c>
      <c r="E12" s="38">
        <v>7125</v>
      </c>
      <c r="F12" s="3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73"/>
      <c r="AJ12" s="31">
        <f t="shared" si="0"/>
        <v>0</v>
      </c>
      <c r="AK12" s="32">
        <f t="shared" si="0"/>
        <v>0</v>
      </c>
      <c r="AL12" s="32"/>
      <c r="AM12" s="76">
        <f t="shared" si="1"/>
        <v>0</v>
      </c>
      <c r="AN12" s="31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73"/>
      <c r="BR12" s="31">
        <f t="shared" si="2"/>
        <v>0</v>
      </c>
      <c r="BS12" s="32">
        <f t="shared" si="2"/>
        <v>0</v>
      </c>
      <c r="BT12" s="32"/>
      <c r="BU12" s="76">
        <f t="shared" si="3"/>
        <v>0</v>
      </c>
      <c r="BV12" s="31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73"/>
      <c r="CZ12" s="31">
        <f t="shared" si="4"/>
        <v>0</v>
      </c>
      <c r="DA12" s="32">
        <f t="shared" si="4"/>
        <v>0</v>
      </c>
      <c r="DB12" s="32"/>
      <c r="DC12" s="76">
        <f t="shared" si="5"/>
        <v>0</v>
      </c>
      <c r="DG12">
        <f t="shared" si="6"/>
        <v>0</v>
      </c>
      <c r="DH12">
        <f t="shared" si="7"/>
        <v>0</v>
      </c>
      <c r="DI12">
        <f t="shared" si="8"/>
        <v>0</v>
      </c>
      <c r="DJ12">
        <f t="shared" si="9"/>
        <v>0</v>
      </c>
      <c r="DK12">
        <f t="shared" si="10"/>
        <v>0</v>
      </c>
      <c r="DL12">
        <f t="shared" si="11"/>
        <v>0</v>
      </c>
      <c r="DM12">
        <f t="shared" si="12"/>
        <v>0</v>
      </c>
      <c r="DN12">
        <f t="shared" si="13"/>
        <v>0</v>
      </c>
      <c r="DO12">
        <f t="shared" si="14"/>
        <v>0</v>
      </c>
      <c r="DP12">
        <f t="shared" si="15"/>
        <v>0</v>
      </c>
      <c r="DQ12" s="114">
        <f t="shared" si="16"/>
        <v>0</v>
      </c>
      <c r="DR12">
        <f t="shared" si="17"/>
        <v>0</v>
      </c>
      <c r="DS12">
        <f t="shared" si="18"/>
        <v>0</v>
      </c>
      <c r="DT12">
        <f t="shared" si="19"/>
        <v>0</v>
      </c>
      <c r="DU12">
        <f t="shared" si="20"/>
        <v>0</v>
      </c>
      <c r="DV12">
        <f t="shared" si="21"/>
        <v>0</v>
      </c>
      <c r="DW12">
        <f t="shared" si="22"/>
        <v>0</v>
      </c>
      <c r="DX12">
        <f t="shared" si="23"/>
        <v>0</v>
      </c>
      <c r="DY12">
        <f t="shared" si="24"/>
        <v>0</v>
      </c>
      <c r="DZ12">
        <f t="shared" si="25"/>
        <v>0</v>
      </c>
      <c r="EA12">
        <f t="shared" si="26"/>
        <v>0</v>
      </c>
      <c r="EB12" s="115">
        <f t="shared" si="27"/>
        <v>0</v>
      </c>
      <c r="EC12">
        <f t="shared" si="28"/>
        <v>0</v>
      </c>
      <c r="ED12">
        <f t="shared" si="29"/>
        <v>0</v>
      </c>
      <c r="EE12">
        <f t="shared" si="30"/>
        <v>0</v>
      </c>
      <c r="EF12">
        <f t="shared" si="31"/>
        <v>0</v>
      </c>
      <c r="EG12">
        <f t="shared" si="32"/>
        <v>0</v>
      </c>
      <c r="EH12">
        <f t="shared" si="33"/>
        <v>0</v>
      </c>
      <c r="EI12">
        <f t="shared" si="34"/>
        <v>0</v>
      </c>
      <c r="EJ12">
        <f t="shared" si="35"/>
        <v>0</v>
      </c>
      <c r="EK12">
        <f t="shared" si="36"/>
        <v>0</v>
      </c>
      <c r="EL12">
        <f t="shared" si="37"/>
        <v>0</v>
      </c>
      <c r="EM12" s="116">
        <f t="shared" si="38"/>
        <v>0</v>
      </c>
    </row>
    <row r="13" ht="15.75" spans="2:143">
      <c r="B13" s="27"/>
      <c r="C13" s="36">
        <v>7</v>
      </c>
      <c r="D13" s="37" t="s">
        <v>40</v>
      </c>
      <c r="E13" s="38">
        <v>2675.17</v>
      </c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73"/>
      <c r="AJ13" s="31">
        <f t="shared" si="0"/>
        <v>0</v>
      </c>
      <c r="AK13" s="32">
        <f t="shared" si="0"/>
        <v>0</v>
      </c>
      <c r="AL13" s="32"/>
      <c r="AM13" s="76">
        <f t="shared" si="1"/>
        <v>0</v>
      </c>
      <c r="AN13" s="31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73"/>
      <c r="BR13" s="31">
        <f t="shared" si="2"/>
        <v>0</v>
      </c>
      <c r="BS13" s="32">
        <f t="shared" si="2"/>
        <v>0</v>
      </c>
      <c r="BT13" s="32"/>
      <c r="BU13" s="76">
        <f t="shared" si="3"/>
        <v>0</v>
      </c>
      <c r="BV13" s="31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73"/>
      <c r="CZ13" s="31">
        <f t="shared" si="4"/>
        <v>0</v>
      </c>
      <c r="DA13" s="32">
        <f t="shared" si="4"/>
        <v>0</v>
      </c>
      <c r="DB13" s="32"/>
      <c r="DC13" s="76">
        <f t="shared" si="5"/>
        <v>0</v>
      </c>
      <c r="DG13">
        <f t="shared" si="6"/>
        <v>0</v>
      </c>
      <c r="DH13">
        <f t="shared" si="7"/>
        <v>0</v>
      </c>
      <c r="DI13">
        <f t="shared" si="8"/>
        <v>0</v>
      </c>
      <c r="DJ13">
        <f t="shared" si="9"/>
        <v>0</v>
      </c>
      <c r="DK13">
        <f t="shared" si="10"/>
        <v>0</v>
      </c>
      <c r="DL13">
        <f t="shared" si="11"/>
        <v>0</v>
      </c>
      <c r="DM13">
        <f t="shared" si="12"/>
        <v>0</v>
      </c>
      <c r="DN13">
        <f t="shared" si="13"/>
        <v>0</v>
      </c>
      <c r="DO13">
        <f t="shared" si="14"/>
        <v>0</v>
      </c>
      <c r="DP13">
        <f t="shared" si="15"/>
        <v>0</v>
      </c>
      <c r="DQ13" s="114">
        <f t="shared" si="16"/>
        <v>0</v>
      </c>
      <c r="DR13">
        <f t="shared" si="17"/>
        <v>0</v>
      </c>
      <c r="DS13">
        <f t="shared" si="18"/>
        <v>0</v>
      </c>
      <c r="DT13">
        <f t="shared" si="19"/>
        <v>0</v>
      </c>
      <c r="DU13">
        <f t="shared" si="20"/>
        <v>0</v>
      </c>
      <c r="DV13">
        <f t="shared" si="21"/>
        <v>0</v>
      </c>
      <c r="DW13">
        <f t="shared" si="22"/>
        <v>0</v>
      </c>
      <c r="DX13">
        <f t="shared" si="23"/>
        <v>0</v>
      </c>
      <c r="DY13">
        <f t="shared" si="24"/>
        <v>0</v>
      </c>
      <c r="DZ13">
        <f t="shared" si="25"/>
        <v>0</v>
      </c>
      <c r="EA13">
        <f t="shared" si="26"/>
        <v>0</v>
      </c>
      <c r="EB13" s="115">
        <f t="shared" si="27"/>
        <v>0</v>
      </c>
      <c r="EC13">
        <f t="shared" si="28"/>
        <v>0</v>
      </c>
      <c r="ED13">
        <f t="shared" si="29"/>
        <v>0</v>
      </c>
      <c r="EE13">
        <f t="shared" si="30"/>
        <v>0</v>
      </c>
      <c r="EF13">
        <f t="shared" si="31"/>
        <v>0</v>
      </c>
      <c r="EG13">
        <f t="shared" si="32"/>
        <v>0</v>
      </c>
      <c r="EH13">
        <f t="shared" si="33"/>
        <v>0</v>
      </c>
      <c r="EI13">
        <f t="shared" si="34"/>
        <v>0</v>
      </c>
      <c r="EJ13">
        <f t="shared" si="35"/>
        <v>0</v>
      </c>
      <c r="EK13">
        <f t="shared" si="36"/>
        <v>0</v>
      </c>
      <c r="EL13">
        <f t="shared" si="37"/>
        <v>0</v>
      </c>
      <c r="EM13" s="116">
        <f t="shared" si="38"/>
        <v>0</v>
      </c>
    </row>
    <row r="14" ht="15.75" spans="2:143">
      <c r="B14" s="27"/>
      <c r="C14" s="36">
        <v>8</v>
      </c>
      <c r="D14" s="37" t="s">
        <v>41</v>
      </c>
      <c r="E14" s="38">
        <v>2206</v>
      </c>
      <c r="F14" s="31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73"/>
      <c r="AJ14" s="31">
        <f t="shared" si="0"/>
        <v>0</v>
      </c>
      <c r="AK14" s="32">
        <f t="shared" si="0"/>
        <v>0</v>
      </c>
      <c r="AL14" s="32"/>
      <c r="AM14" s="76">
        <f t="shared" si="1"/>
        <v>0</v>
      </c>
      <c r="AN14" s="31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73"/>
      <c r="BR14" s="31">
        <f t="shared" si="2"/>
        <v>0</v>
      </c>
      <c r="BS14" s="32">
        <f t="shared" si="2"/>
        <v>0</v>
      </c>
      <c r="BT14" s="32"/>
      <c r="BU14" s="76">
        <f t="shared" si="3"/>
        <v>0</v>
      </c>
      <c r="BV14" s="31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73"/>
      <c r="CZ14" s="31">
        <f t="shared" si="4"/>
        <v>0</v>
      </c>
      <c r="DA14" s="32">
        <f t="shared" si="4"/>
        <v>0</v>
      </c>
      <c r="DB14" s="32"/>
      <c r="DC14" s="76">
        <f t="shared" si="5"/>
        <v>0</v>
      </c>
      <c r="DG14">
        <f t="shared" si="6"/>
        <v>0</v>
      </c>
      <c r="DH14">
        <f t="shared" si="7"/>
        <v>0</v>
      </c>
      <c r="DI14">
        <f t="shared" si="8"/>
        <v>0</v>
      </c>
      <c r="DJ14">
        <f t="shared" si="9"/>
        <v>0</v>
      </c>
      <c r="DK14">
        <f t="shared" si="10"/>
        <v>0</v>
      </c>
      <c r="DL14">
        <f t="shared" si="11"/>
        <v>0</v>
      </c>
      <c r="DM14">
        <f t="shared" si="12"/>
        <v>0</v>
      </c>
      <c r="DN14">
        <f t="shared" si="13"/>
        <v>0</v>
      </c>
      <c r="DO14">
        <f t="shared" si="14"/>
        <v>0</v>
      </c>
      <c r="DP14">
        <f t="shared" si="15"/>
        <v>0</v>
      </c>
      <c r="DQ14" s="114">
        <f t="shared" si="16"/>
        <v>0</v>
      </c>
      <c r="DR14">
        <f t="shared" si="17"/>
        <v>0</v>
      </c>
      <c r="DS14">
        <f t="shared" si="18"/>
        <v>0</v>
      </c>
      <c r="DT14">
        <f t="shared" si="19"/>
        <v>0</v>
      </c>
      <c r="DU14">
        <f t="shared" si="20"/>
        <v>0</v>
      </c>
      <c r="DV14">
        <f t="shared" si="21"/>
        <v>0</v>
      </c>
      <c r="DW14">
        <f t="shared" si="22"/>
        <v>0</v>
      </c>
      <c r="DX14">
        <f t="shared" si="23"/>
        <v>0</v>
      </c>
      <c r="DY14">
        <f t="shared" si="24"/>
        <v>0</v>
      </c>
      <c r="DZ14">
        <f t="shared" si="25"/>
        <v>0</v>
      </c>
      <c r="EA14">
        <f t="shared" si="26"/>
        <v>0</v>
      </c>
      <c r="EB14" s="115">
        <f t="shared" si="27"/>
        <v>0</v>
      </c>
      <c r="EC14">
        <f t="shared" si="28"/>
        <v>0</v>
      </c>
      <c r="ED14">
        <f t="shared" si="29"/>
        <v>0</v>
      </c>
      <c r="EE14">
        <f t="shared" si="30"/>
        <v>0</v>
      </c>
      <c r="EF14">
        <f t="shared" si="31"/>
        <v>0</v>
      </c>
      <c r="EG14">
        <f t="shared" si="32"/>
        <v>0</v>
      </c>
      <c r="EH14">
        <f t="shared" si="33"/>
        <v>0</v>
      </c>
      <c r="EI14">
        <f t="shared" si="34"/>
        <v>0</v>
      </c>
      <c r="EJ14">
        <f t="shared" si="35"/>
        <v>0</v>
      </c>
      <c r="EK14">
        <f t="shared" si="36"/>
        <v>0</v>
      </c>
      <c r="EL14">
        <f t="shared" si="37"/>
        <v>0</v>
      </c>
      <c r="EM14" s="116">
        <f t="shared" si="38"/>
        <v>0</v>
      </c>
    </row>
    <row r="15" ht="16.5" spans="2:143">
      <c r="B15" s="39"/>
      <c r="C15" s="40">
        <v>9</v>
      </c>
      <c r="D15" s="41" t="s">
        <v>42</v>
      </c>
      <c r="E15" s="42">
        <v>1832</v>
      </c>
      <c r="F15" s="4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77"/>
      <c r="AJ15" s="43">
        <f t="shared" si="0"/>
        <v>0</v>
      </c>
      <c r="AK15" s="44">
        <f t="shared" si="0"/>
        <v>0</v>
      </c>
      <c r="AL15" s="44"/>
      <c r="AM15" s="78">
        <f t="shared" si="1"/>
        <v>0</v>
      </c>
      <c r="AN15" s="43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77"/>
      <c r="BR15" s="43">
        <f t="shared" si="2"/>
        <v>0</v>
      </c>
      <c r="BS15" s="44">
        <f t="shared" si="2"/>
        <v>0</v>
      </c>
      <c r="BT15" s="44"/>
      <c r="BU15" s="78">
        <f t="shared" si="3"/>
        <v>0</v>
      </c>
      <c r="BV15" s="43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77"/>
      <c r="CZ15" s="43">
        <f t="shared" si="4"/>
        <v>0</v>
      </c>
      <c r="DA15" s="44">
        <f t="shared" si="4"/>
        <v>0</v>
      </c>
      <c r="DB15" s="44"/>
      <c r="DC15" s="78">
        <f t="shared" si="5"/>
        <v>0</v>
      </c>
      <c r="DG15">
        <f t="shared" si="6"/>
        <v>0</v>
      </c>
      <c r="DH15">
        <f t="shared" si="7"/>
        <v>0</v>
      </c>
      <c r="DI15">
        <f t="shared" si="8"/>
        <v>0</v>
      </c>
      <c r="DJ15">
        <f t="shared" si="9"/>
        <v>0</v>
      </c>
      <c r="DK15">
        <f t="shared" si="10"/>
        <v>0</v>
      </c>
      <c r="DL15">
        <f t="shared" si="11"/>
        <v>0</v>
      </c>
      <c r="DM15">
        <f t="shared" si="12"/>
        <v>0</v>
      </c>
      <c r="DN15">
        <f t="shared" si="13"/>
        <v>0</v>
      </c>
      <c r="DO15">
        <f t="shared" si="14"/>
        <v>0</v>
      </c>
      <c r="DP15">
        <f t="shared" si="15"/>
        <v>0</v>
      </c>
      <c r="DQ15" s="114">
        <f t="shared" si="16"/>
        <v>0</v>
      </c>
      <c r="DR15">
        <f t="shared" si="17"/>
        <v>0</v>
      </c>
      <c r="DS15">
        <f t="shared" si="18"/>
        <v>0</v>
      </c>
      <c r="DT15">
        <f t="shared" si="19"/>
        <v>0</v>
      </c>
      <c r="DU15">
        <f t="shared" si="20"/>
        <v>0</v>
      </c>
      <c r="DV15">
        <f t="shared" si="21"/>
        <v>0</v>
      </c>
      <c r="DW15">
        <f t="shared" si="22"/>
        <v>0</v>
      </c>
      <c r="DX15">
        <f t="shared" si="23"/>
        <v>0</v>
      </c>
      <c r="DY15">
        <f t="shared" si="24"/>
        <v>0</v>
      </c>
      <c r="DZ15">
        <f t="shared" si="25"/>
        <v>0</v>
      </c>
      <c r="EA15">
        <f t="shared" si="26"/>
        <v>0</v>
      </c>
      <c r="EB15" s="115">
        <f t="shared" si="27"/>
        <v>0</v>
      </c>
      <c r="EC15">
        <f t="shared" si="28"/>
        <v>0</v>
      </c>
      <c r="ED15">
        <f t="shared" si="29"/>
        <v>0</v>
      </c>
      <c r="EE15">
        <f t="shared" si="30"/>
        <v>0</v>
      </c>
      <c r="EF15">
        <f t="shared" si="31"/>
        <v>0</v>
      </c>
      <c r="EG15">
        <f t="shared" si="32"/>
        <v>0</v>
      </c>
      <c r="EH15">
        <f t="shared" si="33"/>
        <v>0</v>
      </c>
      <c r="EI15">
        <f t="shared" si="34"/>
        <v>0</v>
      </c>
      <c r="EJ15">
        <f t="shared" si="35"/>
        <v>0</v>
      </c>
      <c r="EK15">
        <f t="shared" si="36"/>
        <v>0</v>
      </c>
      <c r="EL15">
        <f t="shared" si="37"/>
        <v>0</v>
      </c>
      <c r="EM15" s="116">
        <f t="shared" si="38"/>
        <v>0</v>
      </c>
    </row>
    <row r="16" ht="16.5" spans="2:143">
      <c r="B16" s="45"/>
      <c r="C16" s="46"/>
      <c r="D16" s="47" t="s">
        <v>43</v>
      </c>
      <c r="E16" s="48">
        <f>SUM(E7:E15)</f>
        <v>32043.67</v>
      </c>
      <c r="F16" s="49">
        <f>SUM(F7:F15)</f>
        <v>0</v>
      </c>
      <c r="G16" s="50">
        <f t="shared" ref="G16:AL16" si="39">SUM(G7:G15)</f>
        <v>0</v>
      </c>
      <c r="H16" s="50">
        <f t="shared" si="39"/>
        <v>0</v>
      </c>
      <c r="I16" s="50">
        <f t="shared" si="39"/>
        <v>0</v>
      </c>
      <c r="J16" s="50">
        <f t="shared" si="39"/>
        <v>0</v>
      </c>
      <c r="K16" s="50">
        <f t="shared" si="39"/>
        <v>0</v>
      </c>
      <c r="L16" s="50">
        <f t="shared" si="39"/>
        <v>0</v>
      </c>
      <c r="M16" s="50">
        <f t="shared" si="39"/>
        <v>0</v>
      </c>
      <c r="N16" s="50">
        <f t="shared" si="39"/>
        <v>0</v>
      </c>
      <c r="O16" s="50">
        <f t="shared" si="39"/>
        <v>0</v>
      </c>
      <c r="P16" s="50">
        <f t="shared" si="39"/>
        <v>0</v>
      </c>
      <c r="Q16" s="50">
        <f t="shared" si="39"/>
        <v>0</v>
      </c>
      <c r="R16" s="50">
        <f t="shared" si="39"/>
        <v>0</v>
      </c>
      <c r="S16" s="50">
        <f t="shared" si="39"/>
        <v>0</v>
      </c>
      <c r="T16" s="50">
        <f t="shared" si="39"/>
        <v>0</v>
      </c>
      <c r="U16" s="50">
        <f t="shared" si="39"/>
        <v>0</v>
      </c>
      <c r="V16" s="50">
        <f t="shared" si="39"/>
        <v>0</v>
      </c>
      <c r="W16" s="50">
        <f t="shared" si="39"/>
        <v>0</v>
      </c>
      <c r="X16" s="50">
        <f t="shared" si="39"/>
        <v>0</v>
      </c>
      <c r="Y16" s="50">
        <f t="shared" si="39"/>
        <v>0</v>
      </c>
      <c r="Z16" s="50">
        <f t="shared" si="39"/>
        <v>0</v>
      </c>
      <c r="AA16" s="50">
        <f t="shared" si="39"/>
        <v>0</v>
      </c>
      <c r="AB16" s="50">
        <f t="shared" si="39"/>
        <v>0</v>
      </c>
      <c r="AC16" s="50">
        <f t="shared" si="39"/>
        <v>0</v>
      </c>
      <c r="AD16" s="50">
        <f t="shared" si="39"/>
        <v>0</v>
      </c>
      <c r="AE16" s="50">
        <f t="shared" si="39"/>
        <v>0</v>
      </c>
      <c r="AF16" s="50">
        <f t="shared" si="39"/>
        <v>0</v>
      </c>
      <c r="AG16" s="50">
        <f t="shared" si="39"/>
        <v>0</v>
      </c>
      <c r="AH16" s="50">
        <f t="shared" si="39"/>
        <v>0</v>
      </c>
      <c r="AI16" s="79">
        <f t="shared" si="39"/>
        <v>0</v>
      </c>
      <c r="AJ16" s="49">
        <f t="shared" si="39"/>
        <v>0</v>
      </c>
      <c r="AK16" s="50">
        <f t="shared" si="39"/>
        <v>0</v>
      </c>
      <c r="AL16" s="50">
        <f t="shared" si="39"/>
        <v>0</v>
      </c>
      <c r="AM16" s="80">
        <f t="shared" si="1"/>
        <v>0</v>
      </c>
      <c r="AN16" s="49">
        <f>SUM(AN7:AN15)</f>
        <v>0</v>
      </c>
      <c r="AO16" s="50">
        <f t="shared" ref="AO16:BT16" si="40">SUM(AO7:AO15)</f>
        <v>0</v>
      </c>
      <c r="AP16" s="50">
        <f t="shared" si="40"/>
        <v>0</v>
      </c>
      <c r="AQ16" s="50">
        <f t="shared" si="40"/>
        <v>0</v>
      </c>
      <c r="AR16" s="50">
        <f t="shared" si="40"/>
        <v>0</v>
      </c>
      <c r="AS16" s="50">
        <f t="shared" si="40"/>
        <v>0</v>
      </c>
      <c r="AT16" s="50">
        <f t="shared" si="40"/>
        <v>0</v>
      </c>
      <c r="AU16" s="50">
        <f t="shared" si="40"/>
        <v>0</v>
      </c>
      <c r="AV16" s="50">
        <f t="shared" si="40"/>
        <v>0</v>
      </c>
      <c r="AW16" s="50">
        <f t="shared" si="40"/>
        <v>0</v>
      </c>
      <c r="AX16" s="50">
        <f t="shared" si="40"/>
        <v>0</v>
      </c>
      <c r="AY16" s="50">
        <f t="shared" si="40"/>
        <v>0</v>
      </c>
      <c r="AZ16" s="50">
        <f t="shared" si="40"/>
        <v>0</v>
      </c>
      <c r="BA16" s="50">
        <f t="shared" si="40"/>
        <v>0</v>
      </c>
      <c r="BB16" s="50">
        <f t="shared" si="40"/>
        <v>0</v>
      </c>
      <c r="BC16" s="50">
        <f t="shared" si="40"/>
        <v>0</v>
      </c>
      <c r="BD16" s="50">
        <f t="shared" si="40"/>
        <v>0</v>
      </c>
      <c r="BE16" s="50">
        <f t="shared" si="40"/>
        <v>0</v>
      </c>
      <c r="BF16" s="50">
        <f t="shared" si="40"/>
        <v>0</v>
      </c>
      <c r="BG16" s="50">
        <f t="shared" si="40"/>
        <v>0</v>
      </c>
      <c r="BH16" s="50">
        <f t="shared" si="40"/>
        <v>0</v>
      </c>
      <c r="BI16" s="50">
        <f t="shared" si="40"/>
        <v>0</v>
      </c>
      <c r="BJ16" s="50">
        <f t="shared" si="40"/>
        <v>0</v>
      </c>
      <c r="BK16" s="50">
        <f t="shared" si="40"/>
        <v>0</v>
      </c>
      <c r="BL16" s="50">
        <f t="shared" si="40"/>
        <v>0</v>
      </c>
      <c r="BM16" s="50">
        <f t="shared" si="40"/>
        <v>0</v>
      </c>
      <c r="BN16" s="50">
        <f t="shared" si="40"/>
        <v>0</v>
      </c>
      <c r="BO16" s="50">
        <f t="shared" si="40"/>
        <v>0</v>
      </c>
      <c r="BP16" s="50">
        <f t="shared" si="40"/>
        <v>0</v>
      </c>
      <c r="BQ16" s="79">
        <f t="shared" si="40"/>
        <v>0</v>
      </c>
      <c r="BR16" s="49">
        <f t="shared" si="40"/>
        <v>0</v>
      </c>
      <c r="BS16" s="50">
        <f t="shared" si="40"/>
        <v>0</v>
      </c>
      <c r="BT16" s="50">
        <f t="shared" si="40"/>
        <v>0</v>
      </c>
      <c r="BU16" s="80">
        <f t="shared" si="3"/>
        <v>0</v>
      </c>
      <c r="BV16" s="49">
        <f>SUM(BV7:BV15)</f>
        <v>0</v>
      </c>
      <c r="BW16" s="50">
        <f t="shared" ref="BW16:DB16" si="41">SUM(BW7:BW15)</f>
        <v>0</v>
      </c>
      <c r="BX16" s="50">
        <f t="shared" si="41"/>
        <v>0</v>
      </c>
      <c r="BY16" s="50">
        <f t="shared" si="41"/>
        <v>0</v>
      </c>
      <c r="BZ16" s="50">
        <f t="shared" si="41"/>
        <v>0</v>
      </c>
      <c r="CA16" s="50">
        <f t="shared" si="41"/>
        <v>0</v>
      </c>
      <c r="CB16" s="50">
        <f t="shared" si="41"/>
        <v>0</v>
      </c>
      <c r="CC16" s="50">
        <f t="shared" si="41"/>
        <v>0</v>
      </c>
      <c r="CD16" s="50">
        <f t="shared" si="41"/>
        <v>0</v>
      </c>
      <c r="CE16" s="50">
        <f t="shared" si="41"/>
        <v>0</v>
      </c>
      <c r="CF16" s="50">
        <f t="shared" si="41"/>
        <v>0</v>
      </c>
      <c r="CG16" s="50">
        <f t="shared" si="41"/>
        <v>0</v>
      </c>
      <c r="CH16" s="50">
        <f t="shared" si="41"/>
        <v>0</v>
      </c>
      <c r="CI16" s="50">
        <f t="shared" si="41"/>
        <v>0</v>
      </c>
      <c r="CJ16" s="50">
        <f t="shared" si="41"/>
        <v>0</v>
      </c>
      <c r="CK16" s="50">
        <f t="shared" si="41"/>
        <v>0</v>
      </c>
      <c r="CL16" s="50">
        <f t="shared" si="41"/>
        <v>0</v>
      </c>
      <c r="CM16" s="50">
        <f t="shared" si="41"/>
        <v>0</v>
      </c>
      <c r="CN16" s="50">
        <f t="shared" si="41"/>
        <v>0</v>
      </c>
      <c r="CO16" s="50">
        <f t="shared" si="41"/>
        <v>0</v>
      </c>
      <c r="CP16" s="50">
        <f t="shared" si="41"/>
        <v>0</v>
      </c>
      <c r="CQ16" s="50">
        <f t="shared" si="41"/>
        <v>0</v>
      </c>
      <c r="CR16" s="50">
        <f t="shared" si="41"/>
        <v>0</v>
      </c>
      <c r="CS16" s="50">
        <f t="shared" si="41"/>
        <v>0</v>
      </c>
      <c r="CT16" s="50">
        <f t="shared" si="41"/>
        <v>0</v>
      </c>
      <c r="CU16" s="50">
        <f t="shared" si="41"/>
        <v>0</v>
      </c>
      <c r="CV16" s="50">
        <f t="shared" si="41"/>
        <v>0</v>
      </c>
      <c r="CW16" s="50">
        <f t="shared" si="41"/>
        <v>0</v>
      </c>
      <c r="CX16" s="50">
        <f t="shared" si="41"/>
        <v>0</v>
      </c>
      <c r="CY16" s="79">
        <f t="shared" si="41"/>
        <v>0</v>
      </c>
      <c r="CZ16" s="49">
        <f t="shared" si="41"/>
        <v>0</v>
      </c>
      <c r="DA16" s="50">
        <f t="shared" si="41"/>
        <v>0</v>
      </c>
      <c r="DB16" s="50">
        <f t="shared" si="41"/>
        <v>0</v>
      </c>
      <c r="DC16" s="80">
        <f t="shared" si="5"/>
        <v>0</v>
      </c>
      <c r="DG16">
        <f t="shared" ref="DG16:EM16" si="42">SUM(DG7:DG15)</f>
        <v>0</v>
      </c>
      <c r="DH16">
        <f t="shared" si="42"/>
        <v>0</v>
      </c>
      <c r="DI16">
        <f t="shared" si="42"/>
        <v>0</v>
      </c>
      <c r="DJ16">
        <f t="shared" si="42"/>
        <v>0</v>
      </c>
      <c r="DK16">
        <f t="shared" si="42"/>
        <v>0</v>
      </c>
      <c r="DL16">
        <f t="shared" si="42"/>
        <v>0</v>
      </c>
      <c r="DM16">
        <f t="shared" si="42"/>
        <v>0</v>
      </c>
      <c r="DN16">
        <f t="shared" si="42"/>
        <v>0</v>
      </c>
      <c r="DO16">
        <f t="shared" si="42"/>
        <v>0</v>
      </c>
      <c r="DP16">
        <f t="shared" si="42"/>
        <v>0</v>
      </c>
      <c r="DQ16" s="114">
        <f t="shared" si="42"/>
        <v>0</v>
      </c>
      <c r="DR16">
        <f t="shared" si="42"/>
        <v>0</v>
      </c>
      <c r="DS16">
        <f t="shared" si="42"/>
        <v>0</v>
      </c>
      <c r="DT16">
        <f t="shared" si="42"/>
        <v>0</v>
      </c>
      <c r="DU16">
        <f t="shared" si="42"/>
        <v>0</v>
      </c>
      <c r="DV16">
        <f t="shared" si="42"/>
        <v>0</v>
      </c>
      <c r="DW16">
        <f t="shared" si="42"/>
        <v>0</v>
      </c>
      <c r="DX16">
        <f t="shared" si="42"/>
        <v>0</v>
      </c>
      <c r="DY16">
        <f t="shared" si="42"/>
        <v>0</v>
      </c>
      <c r="DZ16">
        <f t="shared" si="42"/>
        <v>0</v>
      </c>
      <c r="EA16">
        <f t="shared" si="42"/>
        <v>0</v>
      </c>
      <c r="EB16" s="115">
        <f t="shared" si="42"/>
        <v>0</v>
      </c>
      <c r="EC16">
        <f t="shared" si="42"/>
        <v>0</v>
      </c>
      <c r="ED16">
        <f t="shared" si="42"/>
        <v>0</v>
      </c>
      <c r="EE16">
        <f t="shared" si="42"/>
        <v>0</v>
      </c>
      <c r="EF16">
        <f t="shared" si="42"/>
        <v>0</v>
      </c>
      <c r="EG16">
        <f t="shared" si="42"/>
        <v>0</v>
      </c>
      <c r="EH16">
        <f t="shared" si="42"/>
        <v>0</v>
      </c>
      <c r="EI16">
        <f t="shared" si="42"/>
        <v>0</v>
      </c>
      <c r="EJ16">
        <f t="shared" si="42"/>
        <v>0</v>
      </c>
      <c r="EK16">
        <f t="shared" si="42"/>
        <v>0</v>
      </c>
      <c r="EL16">
        <f t="shared" si="42"/>
        <v>0</v>
      </c>
      <c r="EM16" s="116">
        <f t="shared" si="42"/>
        <v>0</v>
      </c>
    </row>
    <row r="17" ht="15.75" spans="2:143">
      <c r="B17" s="21" t="s">
        <v>44</v>
      </c>
      <c r="C17" s="22">
        <v>10</v>
      </c>
      <c r="D17" s="23" t="s">
        <v>45</v>
      </c>
      <c r="E17" s="24">
        <v>3854</v>
      </c>
      <c r="F17" s="25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71"/>
      <c r="AJ17" s="25">
        <f t="shared" ref="AJ17:AK25" si="43">F17+I17+L17+O17+R17+U17+X17+AA17+AD17+AG17</f>
        <v>0</v>
      </c>
      <c r="AK17" s="26">
        <f t="shared" si="43"/>
        <v>0</v>
      </c>
      <c r="AL17" s="26"/>
      <c r="AM17" s="72">
        <f t="shared" si="1"/>
        <v>0</v>
      </c>
      <c r="AN17" s="25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71"/>
      <c r="BR17" s="25">
        <f t="shared" ref="BR17:BS25" si="44">AN17+AQ17+AT17+AW17+AZ17+BC17+BF17+BI17+BL17+BO17</f>
        <v>0</v>
      </c>
      <c r="BS17" s="26">
        <f t="shared" si="44"/>
        <v>0</v>
      </c>
      <c r="BT17" s="26"/>
      <c r="BU17" s="72">
        <f t="shared" si="3"/>
        <v>0</v>
      </c>
      <c r="BV17" s="25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71"/>
      <c r="CZ17" s="25">
        <f t="shared" ref="CZ17:DA25" si="45">BV17+BY17+CB17+CE17+CH17+CK17+CN17+CQ17+CT17+CW17</f>
        <v>0</v>
      </c>
      <c r="DA17" s="26">
        <f t="shared" si="45"/>
        <v>0</v>
      </c>
      <c r="DB17" s="26"/>
      <c r="DC17" s="72">
        <f t="shared" si="5"/>
        <v>0</v>
      </c>
      <c r="DG17">
        <f t="shared" si="6"/>
        <v>0</v>
      </c>
      <c r="DH17">
        <f t="shared" si="7"/>
        <v>0</v>
      </c>
      <c r="DI17">
        <f t="shared" si="8"/>
        <v>0</v>
      </c>
      <c r="DJ17">
        <f t="shared" si="9"/>
        <v>0</v>
      </c>
      <c r="DK17">
        <f t="shared" si="10"/>
        <v>0</v>
      </c>
      <c r="DL17">
        <f t="shared" si="11"/>
        <v>0</v>
      </c>
      <c r="DM17">
        <f t="shared" si="12"/>
        <v>0</v>
      </c>
      <c r="DN17">
        <f t="shared" si="13"/>
        <v>0</v>
      </c>
      <c r="DO17">
        <f t="shared" si="14"/>
        <v>0</v>
      </c>
      <c r="DP17">
        <f t="shared" si="15"/>
        <v>0</v>
      </c>
      <c r="DQ17" s="114">
        <f t="shared" si="16"/>
        <v>0</v>
      </c>
      <c r="DR17">
        <f t="shared" si="17"/>
        <v>0</v>
      </c>
      <c r="DS17">
        <f t="shared" si="18"/>
        <v>0</v>
      </c>
      <c r="DT17">
        <f t="shared" si="19"/>
        <v>0</v>
      </c>
      <c r="DU17">
        <f t="shared" si="20"/>
        <v>0</v>
      </c>
      <c r="DV17">
        <f t="shared" si="21"/>
        <v>0</v>
      </c>
      <c r="DW17">
        <f t="shared" si="22"/>
        <v>0</v>
      </c>
      <c r="DX17">
        <f t="shared" si="23"/>
        <v>0</v>
      </c>
      <c r="DY17">
        <f t="shared" si="24"/>
        <v>0</v>
      </c>
      <c r="DZ17">
        <f t="shared" si="25"/>
        <v>0</v>
      </c>
      <c r="EA17">
        <f t="shared" si="26"/>
        <v>0</v>
      </c>
      <c r="EB17" s="115">
        <f t="shared" si="27"/>
        <v>0</v>
      </c>
      <c r="EC17">
        <f t="shared" si="28"/>
        <v>0</v>
      </c>
      <c r="ED17">
        <f t="shared" si="29"/>
        <v>0</v>
      </c>
      <c r="EE17">
        <f t="shared" si="30"/>
        <v>0</v>
      </c>
      <c r="EF17">
        <f t="shared" si="31"/>
        <v>0</v>
      </c>
      <c r="EG17">
        <f t="shared" si="32"/>
        <v>0</v>
      </c>
      <c r="EH17">
        <f t="shared" si="33"/>
        <v>0</v>
      </c>
      <c r="EI17">
        <f t="shared" si="34"/>
        <v>0</v>
      </c>
      <c r="EJ17">
        <f t="shared" si="35"/>
        <v>0</v>
      </c>
      <c r="EK17">
        <f t="shared" si="36"/>
        <v>0</v>
      </c>
      <c r="EL17">
        <f t="shared" si="37"/>
        <v>0</v>
      </c>
      <c r="EM17" s="116">
        <f t="shared" si="38"/>
        <v>0</v>
      </c>
    </row>
    <row r="18" ht="15.75" spans="2:143">
      <c r="B18" s="27"/>
      <c r="C18" s="36">
        <v>11</v>
      </c>
      <c r="D18" s="37" t="s">
        <v>47</v>
      </c>
      <c r="E18" s="38">
        <v>3142</v>
      </c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73"/>
      <c r="AJ18" s="31">
        <f t="shared" si="43"/>
        <v>0</v>
      </c>
      <c r="AK18" s="32">
        <f t="shared" si="43"/>
        <v>0</v>
      </c>
      <c r="AL18" s="32"/>
      <c r="AM18" s="76">
        <f t="shared" si="1"/>
        <v>0</v>
      </c>
      <c r="AN18" s="31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73"/>
      <c r="BR18" s="31">
        <f t="shared" si="44"/>
        <v>0</v>
      </c>
      <c r="BS18" s="32">
        <f t="shared" si="44"/>
        <v>0</v>
      </c>
      <c r="BT18" s="32"/>
      <c r="BU18" s="76">
        <f t="shared" si="3"/>
        <v>0</v>
      </c>
      <c r="BV18" s="31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73"/>
      <c r="CZ18" s="31">
        <f t="shared" si="45"/>
        <v>0</v>
      </c>
      <c r="DA18" s="32">
        <f t="shared" si="45"/>
        <v>0</v>
      </c>
      <c r="DB18" s="32"/>
      <c r="DC18" s="76">
        <f t="shared" si="5"/>
        <v>0</v>
      </c>
      <c r="DG18">
        <f t="shared" si="6"/>
        <v>0</v>
      </c>
      <c r="DH18">
        <f t="shared" si="7"/>
        <v>0</v>
      </c>
      <c r="DI18">
        <f t="shared" si="8"/>
        <v>0</v>
      </c>
      <c r="DJ18">
        <f t="shared" si="9"/>
        <v>0</v>
      </c>
      <c r="DK18">
        <f t="shared" si="10"/>
        <v>0</v>
      </c>
      <c r="DL18">
        <f t="shared" si="11"/>
        <v>0</v>
      </c>
      <c r="DM18">
        <f t="shared" si="12"/>
        <v>0</v>
      </c>
      <c r="DN18">
        <f t="shared" si="13"/>
        <v>0</v>
      </c>
      <c r="DO18">
        <f t="shared" si="14"/>
        <v>0</v>
      </c>
      <c r="DP18">
        <f t="shared" si="15"/>
        <v>0</v>
      </c>
      <c r="DQ18" s="114">
        <f t="shared" si="16"/>
        <v>0</v>
      </c>
      <c r="DR18">
        <f t="shared" si="17"/>
        <v>0</v>
      </c>
      <c r="DS18">
        <f t="shared" si="18"/>
        <v>0</v>
      </c>
      <c r="DT18">
        <f t="shared" si="19"/>
        <v>0</v>
      </c>
      <c r="DU18">
        <f t="shared" si="20"/>
        <v>0</v>
      </c>
      <c r="DV18">
        <f t="shared" si="21"/>
        <v>0</v>
      </c>
      <c r="DW18">
        <f t="shared" si="22"/>
        <v>0</v>
      </c>
      <c r="DX18">
        <f t="shared" si="23"/>
        <v>0</v>
      </c>
      <c r="DY18">
        <f t="shared" si="24"/>
        <v>0</v>
      </c>
      <c r="DZ18">
        <f t="shared" si="25"/>
        <v>0</v>
      </c>
      <c r="EA18">
        <f t="shared" si="26"/>
        <v>0</v>
      </c>
      <c r="EB18" s="115">
        <f t="shared" si="27"/>
        <v>0</v>
      </c>
      <c r="EC18">
        <f t="shared" si="28"/>
        <v>0</v>
      </c>
      <c r="ED18">
        <f t="shared" si="29"/>
        <v>0</v>
      </c>
      <c r="EE18">
        <f t="shared" si="30"/>
        <v>0</v>
      </c>
      <c r="EF18">
        <f t="shared" si="31"/>
        <v>0</v>
      </c>
      <c r="EG18">
        <f t="shared" si="32"/>
        <v>0</v>
      </c>
      <c r="EH18">
        <f t="shared" si="33"/>
        <v>0</v>
      </c>
      <c r="EI18">
        <f t="shared" si="34"/>
        <v>0</v>
      </c>
      <c r="EJ18">
        <f t="shared" si="35"/>
        <v>0</v>
      </c>
      <c r="EK18">
        <f t="shared" si="36"/>
        <v>0</v>
      </c>
      <c r="EL18">
        <f t="shared" si="37"/>
        <v>0</v>
      </c>
      <c r="EM18" s="116">
        <f t="shared" si="38"/>
        <v>0</v>
      </c>
    </row>
    <row r="19" ht="15.75" spans="2:143">
      <c r="B19" s="27"/>
      <c r="C19" s="33">
        <v>12</v>
      </c>
      <c r="D19" s="34" t="s">
        <v>48</v>
      </c>
      <c r="E19" s="35">
        <v>6520</v>
      </c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73"/>
      <c r="AJ19" s="31">
        <f t="shared" si="43"/>
        <v>0</v>
      </c>
      <c r="AK19" s="32">
        <f t="shared" si="43"/>
        <v>0</v>
      </c>
      <c r="AL19" s="32"/>
      <c r="AM19" s="76">
        <f t="shared" si="1"/>
        <v>0</v>
      </c>
      <c r="AN19" s="31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73"/>
      <c r="BR19" s="31">
        <f t="shared" si="44"/>
        <v>0</v>
      </c>
      <c r="BS19" s="32">
        <f t="shared" si="44"/>
        <v>0</v>
      </c>
      <c r="BT19" s="32"/>
      <c r="BU19" s="76">
        <f t="shared" si="3"/>
        <v>0</v>
      </c>
      <c r="BV19" s="31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73"/>
      <c r="CZ19" s="31">
        <f t="shared" si="45"/>
        <v>0</v>
      </c>
      <c r="DA19" s="32">
        <f t="shared" si="45"/>
        <v>0</v>
      </c>
      <c r="DB19" s="32"/>
      <c r="DC19" s="76">
        <f t="shared" si="5"/>
        <v>0</v>
      </c>
      <c r="DG19">
        <f t="shared" si="6"/>
        <v>0</v>
      </c>
      <c r="DH19">
        <f t="shared" si="7"/>
        <v>0</v>
      </c>
      <c r="DI19">
        <f t="shared" si="8"/>
        <v>0</v>
      </c>
      <c r="DJ19">
        <f t="shared" si="9"/>
        <v>0</v>
      </c>
      <c r="DK19">
        <f t="shared" si="10"/>
        <v>0</v>
      </c>
      <c r="DL19">
        <f t="shared" si="11"/>
        <v>0</v>
      </c>
      <c r="DM19">
        <f t="shared" si="12"/>
        <v>0</v>
      </c>
      <c r="DN19">
        <f t="shared" si="13"/>
        <v>0</v>
      </c>
      <c r="DO19">
        <f t="shared" si="14"/>
        <v>0</v>
      </c>
      <c r="DP19">
        <f t="shared" si="15"/>
        <v>0</v>
      </c>
      <c r="DQ19" s="114">
        <f t="shared" si="16"/>
        <v>0</v>
      </c>
      <c r="DR19">
        <f t="shared" si="17"/>
        <v>0</v>
      </c>
      <c r="DS19">
        <f t="shared" si="18"/>
        <v>0</v>
      </c>
      <c r="DT19">
        <f t="shared" si="19"/>
        <v>0</v>
      </c>
      <c r="DU19">
        <f t="shared" si="20"/>
        <v>0</v>
      </c>
      <c r="DV19">
        <f t="shared" si="21"/>
        <v>0</v>
      </c>
      <c r="DW19">
        <f t="shared" si="22"/>
        <v>0</v>
      </c>
      <c r="DX19">
        <f t="shared" si="23"/>
        <v>0</v>
      </c>
      <c r="DY19">
        <f t="shared" si="24"/>
        <v>0</v>
      </c>
      <c r="DZ19">
        <f t="shared" si="25"/>
        <v>0</v>
      </c>
      <c r="EA19">
        <f t="shared" si="26"/>
        <v>0</v>
      </c>
      <c r="EB19" s="115">
        <f t="shared" si="27"/>
        <v>0</v>
      </c>
      <c r="EC19">
        <f t="shared" si="28"/>
        <v>0</v>
      </c>
      <c r="ED19">
        <f t="shared" si="29"/>
        <v>0</v>
      </c>
      <c r="EE19">
        <f t="shared" si="30"/>
        <v>0</v>
      </c>
      <c r="EF19">
        <f t="shared" si="31"/>
        <v>0</v>
      </c>
      <c r="EG19">
        <f t="shared" si="32"/>
        <v>0</v>
      </c>
      <c r="EH19">
        <f t="shared" si="33"/>
        <v>0</v>
      </c>
      <c r="EI19">
        <f t="shared" si="34"/>
        <v>0</v>
      </c>
      <c r="EJ19">
        <f t="shared" si="35"/>
        <v>0</v>
      </c>
      <c r="EK19">
        <f t="shared" si="36"/>
        <v>0</v>
      </c>
      <c r="EL19">
        <f t="shared" si="37"/>
        <v>0</v>
      </c>
      <c r="EM19" s="116">
        <f t="shared" si="38"/>
        <v>0</v>
      </c>
    </row>
    <row r="20" ht="15.75" spans="2:143">
      <c r="B20" s="27"/>
      <c r="C20" s="36">
        <v>13</v>
      </c>
      <c r="D20" s="37" t="s">
        <v>49</v>
      </c>
      <c r="E20" s="38">
        <v>4077</v>
      </c>
      <c r="F20" s="31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73"/>
      <c r="AJ20" s="31">
        <f t="shared" si="43"/>
        <v>0</v>
      </c>
      <c r="AK20" s="32">
        <f t="shared" si="43"/>
        <v>0</v>
      </c>
      <c r="AL20" s="32"/>
      <c r="AM20" s="76">
        <f t="shared" si="1"/>
        <v>0</v>
      </c>
      <c r="AN20" s="31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73"/>
      <c r="BR20" s="31">
        <f t="shared" si="44"/>
        <v>0</v>
      </c>
      <c r="BS20" s="32">
        <f t="shared" si="44"/>
        <v>0</v>
      </c>
      <c r="BT20" s="32"/>
      <c r="BU20" s="76">
        <f t="shared" si="3"/>
        <v>0</v>
      </c>
      <c r="BV20" s="31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73"/>
      <c r="CZ20" s="31">
        <f t="shared" si="45"/>
        <v>0</v>
      </c>
      <c r="DA20" s="32">
        <f t="shared" si="45"/>
        <v>0</v>
      </c>
      <c r="DB20" s="32"/>
      <c r="DC20" s="76">
        <f t="shared" si="5"/>
        <v>0</v>
      </c>
      <c r="DG20">
        <f t="shared" si="6"/>
        <v>0</v>
      </c>
      <c r="DH20">
        <f t="shared" si="7"/>
        <v>0</v>
      </c>
      <c r="DI20">
        <f t="shared" si="8"/>
        <v>0</v>
      </c>
      <c r="DJ20">
        <f t="shared" si="9"/>
        <v>0</v>
      </c>
      <c r="DK20">
        <f t="shared" si="10"/>
        <v>0</v>
      </c>
      <c r="DL20">
        <f t="shared" si="11"/>
        <v>0</v>
      </c>
      <c r="DM20">
        <f t="shared" si="12"/>
        <v>0</v>
      </c>
      <c r="DN20">
        <f t="shared" si="13"/>
        <v>0</v>
      </c>
      <c r="DO20">
        <f t="shared" si="14"/>
        <v>0</v>
      </c>
      <c r="DP20">
        <f t="shared" si="15"/>
        <v>0</v>
      </c>
      <c r="DQ20" s="114">
        <f t="shared" si="16"/>
        <v>0</v>
      </c>
      <c r="DR20">
        <f t="shared" si="17"/>
        <v>0</v>
      </c>
      <c r="DS20">
        <f t="shared" si="18"/>
        <v>0</v>
      </c>
      <c r="DT20">
        <f t="shared" si="19"/>
        <v>0</v>
      </c>
      <c r="DU20">
        <f t="shared" si="20"/>
        <v>0</v>
      </c>
      <c r="DV20">
        <f t="shared" si="21"/>
        <v>0</v>
      </c>
      <c r="DW20">
        <f t="shared" si="22"/>
        <v>0</v>
      </c>
      <c r="DX20">
        <f t="shared" si="23"/>
        <v>0</v>
      </c>
      <c r="DY20">
        <f t="shared" si="24"/>
        <v>0</v>
      </c>
      <c r="DZ20">
        <f t="shared" si="25"/>
        <v>0</v>
      </c>
      <c r="EA20">
        <f t="shared" si="26"/>
        <v>0</v>
      </c>
      <c r="EB20" s="115">
        <f t="shared" si="27"/>
        <v>0</v>
      </c>
      <c r="EC20">
        <f t="shared" si="28"/>
        <v>0</v>
      </c>
      <c r="ED20">
        <f t="shared" si="29"/>
        <v>0</v>
      </c>
      <c r="EE20">
        <f t="shared" si="30"/>
        <v>0</v>
      </c>
      <c r="EF20">
        <f t="shared" si="31"/>
        <v>0</v>
      </c>
      <c r="EG20">
        <f t="shared" si="32"/>
        <v>0</v>
      </c>
      <c r="EH20">
        <f t="shared" si="33"/>
        <v>0</v>
      </c>
      <c r="EI20">
        <f t="shared" si="34"/>
        <v>0</v>
      </c>
      <c r="EJ20">
        <f t="shared" si="35"/>
        <v>0</v>
      </c>
      <c r="EK20">
        <f t="shared" si="36"/>
        <v>0</v>
      </c>
      <c r="EL20">
        <f t="shared" si="37"/>
        <v>0</v>
      </c>
      <c r="EM20" s="116">
        <f t="shared" si="38"/>
        <v>0</v>
      </c>
    </row>
    <row r="21" ht="15.75" spans="2:143">
      <c r="B21" s="27"/>
      <c r="C21" s="36">
        <v>14</v>
      </c>
      <c r="D21" s="37" t="s">
        <v>50</v>
      </c>
      <c r="E21" s="38">
        <v>4458</v>
      </c>
      <c r="F21" s="3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73"/>
      <c r="AJ21" s="31">
        <f t="shared" si="43"/>
        <v>0</v>
      </c>
      <c r="AK21" s="32">
        <f t="shared" si="43"/>
        <v>0</v>
      </c>
      <c r="AL21" s="32"/>
      <c r="AM21" s="76">
        <f t="shared" si="1"/>
        <v>0</v>
      </c>
      <c r="AN21" s="31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73"/>
      <c r="BR21" s="31">
        <f t="shared" si="44"/>
        <v>0</v>
      </c>
      <c r="BS21" s="32">
        <f t="shared" si="44"/>
        <v>0</v>
      </c>
      <c r="BT21" s="32"/>
      <c r="BU21" s="76">
        <f t="shared" si="3"/>
        <v>0</v>
      </c>
      <c r="BV21" s="31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73"/>
      <c r="CZ21" s="31">
        <f t="shared" si="45"/>
        <v>0</v>
      </c>
      <c r="DA21" s="32">
        <f t="shared" si="45"/>
        <v>0</v>
      </c>
      <c r="DB21" s="32"/>
      <c r="DC21" s="76">
        <f t="shared" si="5"/>
        <v>0</v>
      </c>
      <c r="DG21">
        <f t="shared" si="6"/>
        <v>0</v>
      </c>
      <c r="DH21">
        <f t="shared" si="7"/>
        <v>0</v>
      </c>
      <c r="DI21">
        <f t="shared" si="8"/>
        <v>0</v>
      </c>
      <c r="DJ21">
        <f t="shared" si="9"/>
        <v>0</v>
      </c>
      <c r="DK21">
        <f t="shared" si="10"/>
        <v>0</v>
      </c>
      <c r="DL21">
        <f t="shared" si="11"/>
        <v>0</v>
      </c>
      <c r="DM21">
        <f t="shared" si="12"/>
        <v>0</v>
      </c>
      <c r="DN21">
        <f t="shared" si="13"/>
        <v>0</v>
      </c>
      <c r="DO21">
        <f t="shared" si="14"/>
        <v>0</v>
      </c>
      <c r="DP21">
        <f t="shared" si="15"/>
        <v>0</v>
      </c>
      <c r="DQ21" s="114">
        <f t="shared" si="16"/>
        <v>0</v>
      </c>
      <c r="DR21">
        <f t="shared" si="17"/>
        <v>0</v>
      </c>
      <c r="DS21">
        <f t="shared" si="18"/>
        <v>0</v>
      </c>
      <c r="DT21">
        <f t="shared" si="19"/>
        <v>0</v>
      </c>
      <c r="DU21">
        <f t="shared" si="20"/>
        <v>0</v>
      </c>
      <c r="DV21">
        <f t="shared" si="21"/>
        <v>0</v>
      </c>
      <c r="DW21">
        <f t="shared" si="22"/>
        <v>0</v>
      </c>
      <c r="DX21">
        <f t="shared" si="23"/>
        <v>0</v>
      </c>
      <c r="DY21">
        <f t="shared" si="24"/>
        <v>0</v>
      </c>
      <c r="DZ21">
        <f t="shared" si="25"/>
        <v>0</v>
      </c>
      <c r="EA21">
        <f t="shared" si="26"/>
        <v>0</v>
      </c>
      <c r="EB21" s="115">
        <f t="shared" si="27"/>
        <v>0</v>
      </c>
      <c r="EC21">
        <f t="shared" si="28"/>
        <v>0</v>
      </c>
      <c r="ED21">
        <f t="shared" si="29"/>
        <v>0</v>
      </c>
      <c r="EE21">
        <f t="shared" si="30"/>
        <v>0</v>
      </c>
      <c r="EF21">
        <f t="shared" si="31"/>
        <v>0</v>
      </c>
      <c r="EG21">
        <f t="shared" si="32"/>
        <v>0</v>
      </c>
      <c r="EH21">
        <f t="shared" si="33"/>
        <v>0</v>
      </c>
      <c r="EI21">
        <f t="shared" si="34"/>
        <v>0</v>
      </c>
      <c r="EJ21">
        <f t="shared" si="35"/>
        <v>0</v>
      </c>
      <c r="EK21">
        <f t="shared" si="36"/>
        <v>0</v>
      </c>
      <c r="EL21">
        <f t="shared" si="37"/>
        <v>0</v>
      </c>
      <c r="EM21" s="116">
        <f t="shared" si="38"/>
        <v>0</v>
      </c>
    </row>
    <row r="22" ht="15.75" spans="2:143">
      <c r="B22" s="27"/>
      <c r="C22" s="36">
        <v>15</v>
      </c>
      <c r="D22" s="37" t="s">
        <v>51</v>
      </c>
      <c r="E22" s="38">
        <v>2261</v>
      </c>
      <c r="F22" s="31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73"/>
      <c r="AJ22" s="31">
        <f t="shared" si="43"/>
        <v>0</v>
      </c>
      <c r="AK22" s="32">
        <f t="shared" si="43"/>
        <v>0</v>
      </c>
      <c r="AL22" s="32"/>
      <c r="AM22" s="76">
        <f t="shared" si="1"/>
        <v>0</v>
      </c>
      <c r="AN22" s="31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73"/>
      <c r="BR22" s="31">
        <f t="shared" si="44"/>
        <v>0</v>
      </c>
      <c r="BS22" s="32">
        <f t="shared" si="44"/>
        <v>0</v>
      </c>
      <c r="BT22" s="32"/>
      <c r="BU22" s="76">
        <f t="shared" si="3"/>
        <v>0</v>
      </c>
      <c r="BV22" s="31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73"/>
      <c r="CZ22" s="31">
        <f t="shared" si="45"/>
        <v>0</v>
      </c>
      <c r="DA22" s="32">
        <f t="shared" si="45"/>
        <v>0</v>
      </c>
      <c r="DB22" s="32"/>
      <c r="DC22" s="76">
        <f t="shared" si="5"/>
        <v>0</v>
      </c>
      <c r="DG22">
        <f t="shared" si="6"/>
        <v>0</v>
      </c>
      <c r="DH22">
        <f t="shared" si="7"/>
        <v>0</v>
      </c>
      <c r="DI22">
        <f t="shared" si="8"/>
        <v>0</v>
      </c>
      <c r="DJ22">
        <f t="shared" si="9"/>
        <v>0</v>
      </c>
      <c r="DK22">
        <f t="shared" si="10"/>
        <v>0</v>
      </c>
      <c r="DL22">
        <f t="shared" si="11"/>
        <v>0</v>
      </c>
      <c r="DM22">
        <f t="shared" si="12"/>
        <v>0</v>
      </c>
      <c r="DN22">
        <f t="shared" si="13"/>
        <v>0</v>
      </c>
      <c r="DO22">
        <f t="shared" si="14"/>
        <v>0</v>
      </c>
      <c r="DP22">
        <f t="shared" si="15"/>
        <v>0</v>
      </c>
      <c r="DQ22" s="114">
        <f t="shared" si="16"/>
        <v>0</v>
      </c>
      <c r="DR22">
        <f t="shared" si="17"/>
        <v>0</v>
      </c>
      <c r="DS22">
        <f t="shared" si="18"/>
        <v>0</v>
      </c>
      <c r="DT22">
        <f t="shared" si="19"/>
        <v>0</v>
      </c>
      <c r="DU22">
        <f t="shared" si="20"/>
        <v>0</v>
      </c>
      <c r="DV22">
        <f t="shared" si="21"/>
        <v>0</v>
      </c>
      <c r="DW22">
        <f t="shared" si="22"/>
        <v>0</v>
      </c>
      <c r="DX22">
        <f t="shared" si="23"/>
        <v>0</v>
      </c>
      <c r="DY22">
        <f t="shared" si="24"/>
        <v>0</v>
      </c>
      <c r="DZ22">
        <f t="shared" si="25"/>
        <v>0</v>
      </c>
      <c r="EA22">
        <f t="shared" si="26"/>
        <v>0</v>
      </c>
      <c r="EB22" s="115">
        <f t="shared" si="27"/>
        <v>0</v>
      </c>
      <c r="EC22">
        <f t="shared" si="28"/>
        <v>0</v>
      </c>
      <c r="ED22">
        <f t="shared" si="29"/>
        <v>0</v>
      </c>
      <c r="EE22">
        <f t="shared" si="30"/>
        <v>0</v>
      </c>
      <c r="EF22">
        <f t="shared" si="31"/>
        <v>0</v>
      </c>
      <c r="EG22">
        <f t="shared" si="32"/>
        <v>0</v>
      </c>
      <c r="EH22">
        <f t="shared" si="33"/>
        <v>0</v>
      </c>
      <c r="EI22">
        <f t="shared" si="34"/>
        <v>0</v>
      </c>
      <c r="EJ22">
        <f t="shared" si="35"/>
        <v>0</v>
      </c>
      <c r="EK22">
        <f t="shared" si="36"/>
        <v>0</v>
      </c>
      <c r="EL22">
        <f t="shared" si="37"/>
        <v>0</v>
      </c>
      <c r="EM22" s="116">
        <f t="shared" si="38"/>
        <v>0</v>
      </c>
    </row>
    <row r="23" ht="15.75" spans="2:143">
      <c r="B23" s="27"/>
      <c r="C23" s="36">
        <v>16</v>
      </c>
      <c r="D23" s="37" t="s">
        <v>52</v>
      </c>
      <c r="E23" s="38">
        <v>1704.56</v>
      </c>
      <c r="F23" s="31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73"/>
      <c r="AJ23" s="31">
        <f t="shared" si="43"/>
        <v>0</v>
      </c>
      <c r="AK23" s="32">
        <f t="shared" si="43"/>
        <v>0</v>
      </c>
      <c r="AL23" s="32"/>
      <c r="AM23" s="76">
        <f t="shared" si="1"/>
        <v>0</v>
      </c>
      <c r="AN23" s="31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73"/>
      <c r="BR23" s="31">
        <f t="shared" si="44"/>
        <v>0</v>
      </c>
      <c r="BS23" s="32">
        <f t="shared" si="44"/>
        <v>0</v>
      </c>
      <c r="BT23" s="32"/>
      <c r="BU23" s="76">
        <f t="shared" si="3"/>
        <v>0</v>
      </c>
      <c r="BV23" s="31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73"/>
      <c r="CZ23" s="31">
        <f t="shared" si="45"/>
        <v>0</v>
      </c>
      <c r="DA23" s="32">
        <f t="shared" si="45"/>
        <v>0</v>
      </c>
      <c r="DB23" s="32"/>
      <c r="DC23" s="76">
        <f t="shared" si="5"/>
        <v>0</v>
      </c>
      <c r="DG23">
        <f t="shared" si="6"/>
        <v>0</v>
      </c>
      <c r="DH23">
        <f t="shared" si="7"/>
        <v>0</v>
      </c>
      <c r="DI23">
        <f t="shared" si="8"/>
        <v>0</v>
      </c>
      <c r="DJ23">
        <f t="shared" si="9"/>
        <v>0</v>
      </c>
      <c r="DK23">
        <f t="shared" si="10"/>
        <v>0</v>
      </c>
      <c r="DL23">
        <f t="shared" si="11"/>
        <v>0</v>
      </c>
      <c r="DM23">
        <f t="shared" si="12"/>
        <v>0</v>
      </c>
      <c r="DN23">
        <f t="shared" si="13"/>
        <v>0</v>
      </c>
      <c r="DO23">
        <f t="shared" si="14"/>
        <v>0</v>
      </c>
      <c r="DP23">
        <f t="shared" si="15"/>
        <v>0</v>
      </c>
      <c r="DQ23" s="114">
        <f t="shared" si="16"/>
        <v>0</v>
      </c>
      <c r="DR23">
        <f t="shared" si="17"/>
        <v>0</v>
      </c>
      <c r="DS23">
        <f t="shared" si="18"/>
        <v>0</v>
      </c>
      <c r="DT23">
        <f t="shared" si="19"/>
        <v>0</v>
      </c>
      <c r="DU23">
        <f t="shared" si="20"/>
        <v>0</v>
      </c>
      <c r="DV23">
        <f t="shared" si="21"/>
        <v>0</v>
      </c>
      <c r="DW23">
        <f t="shared" si="22"/>
        <v>0</v>
      </c>
      <c r="DX23">
        <f t="shared" si="23"/>
        <v>0</v>
      </c>
      <c r="DY23">
        <f t="shared" si="24"/>
        <v>0</v>
      </c>
      <c r="DZ23">
        <f t="shared" si="25"/>
        <v>0</v>
      </c>
      <c r="EA23">
        <f t="shared" si="26"/>
        <v>0</v>
      </c>
      <c r="EB23" s="115">
        <f t="shared" si="27"/>
        <v>0</v>
      </c>
      <c r="EC23">
        <f t="shared" si="28"/>
        <v>0</v>
      </c>
      <c r="ED23">
        <f t="shared" si="29"/>
        <v>0</v>
      </c>
      <c r="EE23">
        <f t="shared" si="30"/>
        <v>0</v>
      </c>
      <c r="EF23">
        <f t="shared" si="31"/>
        <v>0</v>
      </c>
      <c r="EG23">
        <f t="shared" si="32"/>
        <v>0</v>
      </c>
      <c r="EH23">
        <f t="shared" si="33"/>
        <v>0</v>
      </c>
      <c r="EI23">
        <f t="shared" si="34"/>
        <v>0</v>
      </c>
      <c r="EJ23">
        <f t="shared" si="35"/>
        <v>0</v>
      </c>
      <c r="EK23">
        <f t="shared" si="36"/>
        <v>0</v>
      </c>
      <c r="EL23">
        <f t="shared" si="37"/>
        <v>0</v>
      </c>
      <c r="EM23" s="116">
        <f t="shared" si="38"/>
        <v>0</v>
      </c>
    </row>
    <row r="24" ht="15.75" spans="2:143">
      <c r="B24" s="27"/>
      <c r="C24" s="36">
        <v>17</v>
      </c>
      <c r="D24" s="37" t="s">
        <v>53</v>
      </c>
      <c r="E24" s="38">
        <v>1431.83</v>
      </c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73"/>
      <c r="AJ24" s="31">
        <f t="shared" si="43"/>
        <v>0</v>
      </c>
      <c r="AK24" s="32">
        <f t="shared" si="43"/>
        <v>0</v>
      </c>
      <c r="AL24" s="32"/>
      <c r="AM24" s="76">
        <f t="shared" si="1"/>
        <v>0</v>
      </c>
      <c r="AN24" s="31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73"/>
      <c r="BR24" s="31">
        <f t="shared" si="44"/>
        <v>0</v>
      </c>
      <c r="BS24" s="32">
        <f t="shared" si="44"/>
        <v>0</v>
      </c>
      <c r="BT24" s="32"/>
      <c r="BU24" s="76">
        <f t="shared" si="3"/>
        <v>0</v>
      </c>
      <c r="BV24" s="31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73"/>
      <c r="CZ24" s="31">
        <f t="shared" si="45"/>
        <v>0</v>
      </c>
      <c r="DA24" s="32">
        <f t="shared" si="45"/>
        <v>0</v>
      </c>
      <c r="DB24" s="32"/>
      <c r="DC24" s="76">
        <f t="shared" si="5"/>
        <v>0</v>
      </c>
      <c r="DG24">
        <f t="shared" si="6"/>
        <v>0</v>
      </c>
      <c r="DH24">
        <f t="shared" si="7"/>
        <v>0</v>
      </c>
      <c r="DI24">
        <f t="shared" si="8"/>
        <v>0</v>
      </c>
      <c r="DJ24">
        <f t="shared" si="9"/>
        <v>0</v>
      </c>
      <c r="DK24">
        <f t="shared" si="10"/>
        <v>0</v>
      </c>
      <c r="DL24">
        <f t="shared" si="11"/>
        <v>0</v>
      </c>
      <c r="DM24">
        <f t="shared" si="12"/>
        <v>0</v>
      </c>
      <c r="DN24">
        <f t="shared" si="13"/>
        <v>0</v>
      </c>
      <c r="DO24">
        <f t="shared" si="14"/>
        <v>0</v>
      </c>
      <c r="DP24">
        <f t="shared" si="15"/>
        <v>0</v>
      </c>
      <c r="DQ24" s="114">
        <f t="shared" si="16"/>
        <v>0</v>
      </c>
      <c r="DR24">
        <f t="shared" si="17"/>
        <v>0</v>
      </c>
      <c r="DS24">
        <f t="shared" si="18"/>
        <v>0</v>
      </c>
      <c r="DT24">
        <f t="shared" si="19"/>
        <v>0</v>
      </c>
      <c r="DU24">
        <f t="shared" si="20"/>
        <v>0</v>
      </c>
      <c r="DV24">
        <f t="shared" si="21"/>
        <v>0</v>
      </c>
      <c r="DW24">
        <f t="shared" si="22"/>
        <v>0</v>
      </c>
      <c r="DX24">
        <f t="shared" si="23"/>
        <v>0</v>
      </c>
      <c r="DY24">
        <f t="shared" si="24"/>
        <v>0</v>
      </c>
      <c r="DZ24">
        <f t="shared" si="25"/>
        <v>0</v>
      </c>
      <c r="EA24">
        <f t="shared" si="26"/>
        <v>0</v>
      </c>
      <c r="EB24" s="115">
        <f t="shared" si="27"/>
        <v>0</v>
      </c>
      <c r="EC24">
        <f t="shared" si="28"/>
        <v>0</v>
      </c>
      <c r="ED24">
        <f t="shared" si="29"/>
        <v>0</v>
      </c>
      <c r="EE24">
        <f t="shared" si="30"/>
        <v>0</v>
      </c>
      <c r="EF24">
        <f t="shared" si="31"/>
        <v>0</v>
      </c>
      <c r="EG24">
        <f t="shared" si="32"/>
        <v>0</v>
      </c>
      <c r="EH24">
        <f t="shared" si="33"/>
        <v>0</v>
      </c>
      <c r="EI24">
        <f t="shared" si="34"/>
        <v>0</v>
      </c>
      <c r="EJ24">
        <f t="shared" si="35"/>
        <v>0</v>
      </c>
      <c r="EK24">
        <f t="shared" si="36"/>
        <v>0</v>
      </c>
      <c r="EL24">
        <f t="shared" si="37"/>
        <v>0</v>
      </c>
      <c r="EM24" s="116">
        <f t="shared" si="38"/>
        <v>0</v>
      </c>
    </row>
    <row r="25" ht="16.5" spans="2:143">
      <c r="B25" s="39"/>
      <c r="C25" s="40">
        <v>18</v>
      </c>
      <c r="D25" s="41" t="s">
        <v>54</v>
      </c>
      <c r="E25" s="42">
        <v>963.15</v>
      </c>
      <c r="F25" s="43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77"/>
      <c r="AJ25" s="43">
        <f t="shared" si="43"/>
        <v>0</v>
      </c>
      <c r="AK25" s="44">
        <f t="shared" si="43"/>
        <v>0</v>
      </c>
      <c r="AL25" s="44"/>
      <c r="AM25" s="78">
        <f t="shared" si="1"/>
        <v>0</v>
      </c>
      <c r="AN25" s="43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77"/>
      <c r="BR25" s="43">
        <f t="shared" si="44"/>
        <v>0</v>
      </c>
      <c r="BS25" s="44">
        <f t="shared" si="44"/>
        <v>0</v>
      </c>
      <c r="BT25" s="44"/>
      <c r="BU25" s="78">
        <f t="shared" si="3"/>
        <v>0</v>
      </c>
      <c r="BV25" s="43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77"/>
      <c r="CZ25" s="43">
        <f t="shared" si="45"/>
        <v>0</v>
      </c>
      <c r="DA25" s="44">
        <f t="shared" si="45"/>
        <v>0</v>
      </c>
      <c r="DB25" s="44"/>
      <c r="DC25" s="78">
        <f t="shared" si="5"/>
        <v>0</v>
      </c>
      <c r="DG25">
        <f t="shared" si="6"/>
        <v>0</v>
      </c>
      <c r="DH25">
        <f t="shared" si="7"/>
        <v>0</v>
      </c>
      <c r="DI25">
        <f t="shared" si="8"/>
        <v>0</v>
      </c>
      <c r="DJ25">
        <f t="shared" si="9"/>
        <v>0</v>
      </c>
      <c r="DK25">
        <f t="shared" si="10"/>
        <v>0</v>
      </c>
      <c r="DL25">
        <f t="shared" si="11"/>
        <v>0</v>
      </c>
      <c r="DM25">
        <f t="shared" si="12"/>
        <v>0</v>
      </c>
      <c r="DN25">
        <f t="shared" si="13"/>
        <v>0</v>
      </c>
      <c r="DO25">
        <f t="shared" si="14"/>
        <v>0</v>
      </c>
      <c r="DP25">
        <f t="shared" si="15"/>
        <v>0</v>
      </c>
      <c r="DQ25" s="114">
        <f t="shared" si="16"/>
        <v>0</v>
      </c>
      <c r="DR25">
        <f t="shared" si="17"/>
        <v>0</v>
      </c>
      <c r="DS25">
        <f t="shared" si="18"/>
        <v>0</v>
      </c>
      <c r="DT25">
        <f t="shared" si="19"/>
        <v>0</v>
      </c>
      <c r="DU25">
        <f t="shared" si="20"/>
        <v>0</v>
      </c>
      <c r="DV25">
        <f t="shared" si="21"/>
        <v>0</v>
      </c>
      <c r="DW25">
        <f t="shared" si="22"/>
        <v>0</v>
      </c>
      <c r="DX25">
        <f t="shared" si="23"/>
        <v>0</v>
      </c>
      <c r="DY25">
        <f t="shared" si="24"/>
        <v>0</v>
      </c>
      <c r="DZ25">
        <f t="shared" si="25"/>
        <v>0</v>
      </c>
      <c r="EA25">
        <f t="shared" si="26"/>
        <v>0</v>
      </c>
      <c r="EB25" s="115">
        <f t="shared" si="27"/>
        <v>0</v>
      </c>
      <c r="EC25">
        <f t="shared" si="28"/>
        <v>0</v>
      </c>
      <c r="ED25">
        <f t="shared" si="29"/>
        <v>0</v>
      </c>
      <c r="EE25">
        <f t="shared" si="30"/>
        <v>0</v>
      </c>
      <c r="EF25">
        <f t="shared" si="31"/>
        <v>0</v>
      </c>
      <c r="EG25">
        <f t="shared" si="32"/>
        <v>0</v>
      </c>
      <c r="EH25">
        <f t="shared" si="33"/>
        <v>0</v>
      </c>
      <c r="EI25">
        <f t="shared" si="34"/>
        <v>0</v>
      </c>
      <c r="EJ25">
        <f t="shared" si="35"/>
        <v>0</v>
      </c>
      <c r="EK25">
        <f t="shared" si="36"/>
        <v>0</v>
      </c>
      <c r="EL25">
        <f t="shared" si="37"/>
        <v>0</v>
      </c>
      <c r="EM25" s="116">
        <f t="shared" si="38"/>
        <v>0</v>
      </c>
    </row>
    <row r="26" ht="16.5" spans="2:143">
      <c r="B26" s="45"/>
      <c r="C26" s="46"/>
      <c r="D26" s="47" t="s">
        <v>43</v>
      </c>
      <c r="E26" s="48">
        <f>SUM(E17:E25)</f>
        <v>28411.54</v>
      </c>
      <c r="F26" s="49">
        <f>SUM(F17:F25)</f>
        <v>0</v>
      </c>
      <c r="G26" s="50">
        <f t="shared" ref="G26:AL26" si="46">SUM(G17:G25)</f>
        <v>0</v>
      </c>
      <c r="H26" s="50">
        <f t="shared" si="46"/>
        <v>0</v>
      </c>
      <c r="I26" s="50">
        <f t="shared" si="46"/>
        <v>0</v>
      </c>
      <c r="J26" s="50">
        <f t="shared" si="46"/>
        <v>0</v>
      </c>
      <c r="K26" s="50">
        <f t="shared" si="46"/>
        <v>0</v>
      </c>
      <c r="L26" s="50">
        <f t="shared" si="46"/>
        <v>0</v>
      </c>
      <c r="M26" s="50">
        <f t="shared" si="46"/>
        <v>0</v>
      </c>
      <c r="N26" s="50">
        <f t="shared" si="46"/>
        <v>0</v>
      </c>
      <c r="O26" s="50">
        <f t="shared" si="46"/>
        <v>0</v>
      </c>
      <c r="P26" s="50">
        <f t="shared" si="46"/>
        <v>0</v>
      </c>
      <c r="Q26" s="50">
        <f t="shared" si="46"/>
        <v>0</v>
      </c>
      <c r="R26" s="50">
        <f t="shared" si="46"/>
        <v>0</v>
      </c>
      <c r="S26" s="50">
        <f t="shared" si="46"/>
        <v>0</v>
      </c>
      <c r="T26" s="50">
        <f t="shared" si="46"/>
        <v>0</v>
      </c>
      <c r="U26" s="50">
        <f t="shared" si="46"/>
        <v>0</v>
      </c>
      <c r="V26" s="50">
        <f t="shared" si="46"/>
        <v>0</v>
      </c>
      <c r="W26" s="50">
        <f t="shared" si="46"/>
        <v>0</v>
      </c>
      <c r="X26" s="50">
        <f t="shared" si="46"/>
        <v>0</v>
      </c>
      <c r="Y26" s="50">
        <f t="shared" si="46"/>
        <v>0</v>
      </c>
      <c r="Z26" s="50">
        <f t="shared" si="46"/>
        <v>0</v>
      </c>
      <c r="AA26" s="50">
        <f t="shared" si="46"/>
        <v>0</v>
      </c>
      <c r="AB26" s="50">
        <f t="shared" si="46"/>
        <v>0</v>
      </c>
      <c r="AC26" s="50">
        <f t="shared" si="46"/>
        <v>0</v>
      </c>
      <c r="AD26" s="50">
        <f t="shared" si="46"/>
        <v>0</v>
      </c>
      <c r="AE26" s="50">
        <f t="shared" si="46"/>
        <v>0</v>
      </c>
      <c r="AF26" s="50">
        <f t="shared" si="46"/>
        <v>0</v>
      </c>
      <c r="AG26" s="50">
        <f t="shared" si="46"/>
        <v>0</v>
      </c>
      <c r="AH26" s="50">
        <f t="shared" si="46"/>
        <v>0</v>
      </c>
      <c r="AI26" s="79">
        <f t="shared" si="46"/>
        <v>0</v>
      </c>
      <c r="AJ26" s="49">
        <f t="shared" si="46"/>
        <v>0</v>
      </c>
      <c r="AK26" s="50">
        <f t="shared" si="46"/>
        <v>0</v>
      </c>
      <c r="AL26" s="50">
        <f t="shared" si="46"/>
        <v>0</v>
      </c>
      <c r="AM26" s="80">
        <f t="shared" si="1"/>
        <v>0</v>
      </c>
      <c r="AN26" s="49">
        <f>SUM(AN17:AN25)</f>
        <v>0</v>
      </c>
      <c r="AO26" s="50">
        <f t="shared" ref="AO26:BT26" si="47">SUM(AO17:AO25)</f>
        <v>0</v>
      </c>
      <c r="AP26" s="50">
        <f t="shared" si="47"/>
        <v>0</v>
      </c>
      <c r="AQ26" s="50">
        <f t="shared" si="47"/>
        <v>0</v>
      </c>
      <c r="AR26" s="50">
        <f t="shared" si="47"/>
        <v>0</v>
      </c>
      <c r="AS26" s="50">
        <f t="shared" si="47"/>
        <v>0</v>
      </c>
      <c r="AT26" s="50">
        <f t="shared" si="47"/>
        <v>0</v>
      </c>
      <c r="AU26" s="50">
        <f t="shared" si="47"/>
        <v>0</v>
      </c>
      <c r="AV26" s="50">
        <f t="shared" si="47"/>
        <v>0</v>
      </c>
      <c r="AW26" s="50">
        <f t="shared" si="47"/>
        <v>0</v>
      </c>
      <c r="AX26" s="50">
        <f t="shared" si="47"/>
        <v>0</v>
      </c>
      <c r="AY26" s="50">
        <f t="shared" si="47"/>
        <v>0</v>
      </c>
      <c r="AZ26" s="50">
        <f t="shared" si="47"/>
        <v>0</v>
      </c>
      <c r="BA26" s="50">
        <f t="shared" si="47"/>
        <v>0</v>
      </c>
      <c r="BB26" s="50">
        <f t="shared" si="47"/>
        <v>0</v>
      </c>
      <c r="BC26" s="50">
        <f t="shared" si="47"/>
        <v>0</v>
      </c>
      <c r="BD26" s="50">
        <f t="shared" si="47"/>
        <v>0</v>
      </c>
      <c r="BE26" s="50">
        <f t="shared" si="47"/>
        <v>0</v>
      </c>
      <c r="BF26" s="50">
        <f t="shared" si="47"/>
        <v>0</v>
      </c>
      <c r="BG26" s="50">
        <f t="shared" si="47"/>
        <v>0</v>
      </c>
      <c r="BH26" s="50">
        <f t="shared" si="47"/>
        <v>0</v>
      </c>
      <c r="BI26" s="50">
        <f t="shared" si="47"/>
        <v>0</v>
      </c>
      <c r="BJ26" s="50">
        <f t="shared" si="47"/>
        <v>0</v>
      </c>
      <c r="BK26" s="50">
        <f t="shared" si="47"/>
        <v>0</v>
      </c>
      <c r="BL26" s="50">
        <f t="shared" si="47"/>
        <v>0</v>
      </c>
      <c r="BM26" s="50">
        <f t="shared" si="47"/>
        <v>0</v>
      </c>
      <c r="BN26" s="50">
        <f t="shared" si="47"/>
        <v>0</v>
      </c>
      <c r="BO26" s="50">
        <f t="shared" si="47"/>
        <v>0</v>
      </c>
      <c r="BP26" s="50">
        <f t="shared" si="47"/>
        <v>0</v>
      </c>
      <c r="BQ26" s="79">
        <f t="shared" si="47"/>
        <v>0</v>
      </c>
      <c r="BR26" s="49">
        <f t="shared" si="47"/>
        <v>0</v>
      </c>
      <c r="BS26" s="50">
        <f t="shared" si="47"/>
        <v>0</v>
      </c>
      <c r="BT26" s="50">
        <f t="shared" si="47"/>
        <v>0</v>
      </c>
      <c r="BU26" s="80">
        <f t="shared" si="3"/>
        <v>0</v>
      </c>
      <c r="BV26" s="49">
        <f>SUM(BV17:BV25)</f>
        <v>0</v>
      </c>
      <c r="BW26" s="50">
        <f t="shared" ref="BW26:EH26" si="48">SUM(BW17:BW25)</f>
        <v>0</v>
      </c>
      <c r="BX26" s="50">
        <f t="shared" si="48"/>
        <v>0</v>
      </c>
      <c r="BY26" s="50">
        <f t="shared" si="48"/>
        <v>0</v>
      </c>
      <c r="BZ26" s="50">
        <f t="shared" si="48"/>
        <v>0</v>
      </c>
      <c r="CA26" s="50">
        <f t="shared" si="48"/>
        <v>0</v>
      </c>
      <c r="CB26" s="50">
        <f t="shared" si="48"/>
        <v>0</v>
      </c>
      <c r="CC26" s="50">
        <f t="shared" si="48"/>
        <v>0</v>
      </c>
      <c r="CD26" s="50">
        <f t="shared" si="48"/>
        <v>0</v>
      </c>
      <c r="CE26" s="50">
        <f t="shared" si="48"/>
        <v>0</v>
      </c>
      <c r="CF26" s="50">
        <f t="shared" si="48"/>
        <v>0</v>
      </c>
      <c r="CG26" s="50">
        <f t="shared" si="48"/>
        <v>0</v>
      </c>
      <c r="CH26" s="50">
        <f t="shared" si="48"/>
        <v>0</v>
      </c>
      <c r="CI26" s="50">
        <f t="shared" si="48"/>
        <v>0</v>
      </c>
      <c r="CJ26" s="50">
        <f t="shared" si="48"/>
        <v>0</v>
      </c>
      <c r="CK26" s="50">
        <f t="shared" si="48"/>
        <v>0</v>
      </c>
      <c r="CL26" s="50">
        <f t="shared" si="48"/>
        <v>0</v>
      </c>
      <c r="CM26" s="50">
        <f t="shared" si="48"/>
        <v>0</v>
      </c>
      <c r="CN26" s="50">
        <f t="shared" si="48"/>
        <v>0</v>
      </c>
      <c r="CO26" s="50">
        <f t="shared" si="48"/>
        <v>0</v>
      </c>
      <c r="CP26" s="50">
        <f t="shared" si="48"/>
        <v>0</v>
      </c>
      <c r="CQ26" s="50">
        <f t="shared" si="48"/>
        <v>0</v>
      </c>
      <c r="CR26" s="50">
        <f t="shared" si="48"/>
        <v>0</v>
      </c>
      <c r="CS26" s="50">
        <f t="shared" si="48"/>
        <v>0</v>
      </c>
      <c r="CT26" s="50">
        <f t="shared" si="48"/>
        <v>0</v>
      </c>
      <c r="CU26" s="50">
        <f t="shared" si="48"/>
        <v>0</v>
      </c>
      <c r="CV26" s="50">
        <f t="shared" si="48"/>
        <v>0</v>
      </c>
      <c r="CW26" s="50">
        <f t="shared" si="48"/>
        <v>0</v>
      </c>
      <c r="CX26" s="50">
        <f t="shared" si="48"/>
        <v>0</v>
      </c>
      <c r="CY26" s="79">
        <f t="shared" si="48"/>
        <v>0</v>
      </c>
      <c r="CZ26" s="49">
        <f t="shared" si="48"/>
        <v>0</v>
      </c>
      <c r="DA26" s="50">
        <f t="shared" si="48"/>
        <v>0</v>
      </c>
      <c r="DB26" s="50">
        <f t="shared" si="48"/>
        <v>0</v>
      </c>
      <c r="DC26" s="80">
        <f t="shared" si="5"/>
        <v>0</v>
      </c>
      <c r="DG26">
        <f t="shared" si="48"/>
        <v>0</v>
      </c>
      <c r="DH26">
        <f t="shared" si="48"/>
        <v>0</v>
      </c>
      <c r="DI26">
        <f t="shared" si="48"/>
        <v>0</v>
      </c>
      <c r="DJ26">
        <f t="shared" si="48"/>
        <v>0</v>
      </c>
      <c r="DK26">
        <f t="shared" si="48"/>
        <v>0</v>
      </c>
      <c r="DL26">
        <f t="shared" si="48"/>
        <v>0</v>
      </c>
      <c r="DM26">
        <f t="shared" si="48"/>
        <v>0</v>
      </c>
      <c r="DN26">
        <f t="shared" si="48"/>
        <v>0</v>
      </c>
      <c r="DO26">
        <f t="shared" si="48"/>
        <v>0</v>
      </c>
      <c r="DP26">
        <f t="shared" si="48"/>
        <v>0</v>
      </c>
      <c r="DQ26" s="114">
        <f t="shared" si="48"/>
        <v>0</v>
      </c>
      <c r="DR26">
        <f t="shared" si="48"/>
        <v>0</v>
      </c>
      <c r="DS26">
        <f t="shared" si="48"/>
        <v>0</v>
      </c>
      <c r="DT26">
        <f t="shared" si="48"/>
        <v>0</v>
      </c>
      <c r="DU26">
        <f t="shared" si="48"/>
        <v>0</v>
      </c>
      <c r="DV26">
        <f t="shared" si="48"/>
        <v>0</v>
      </c>
      <c r="DW26">
        <f t="shared" si="48"/>
        <v>0</v>
      </c>
      <c r="DX26">
        <f t="shared" si="48"/>
        <v>0</v>
      </c>
      <c r="DY26">
        <f t="shared" si="48"/>
        <v>0</v>
      </c>
      <c r="DZ26">
        <f t="shared" si="48"/>
        <v>0</v>
      </c>
      <c r="EA26">
        <f t="shared" si="48"/>
        <v>0</v>
      </c>
      <c r="EB26" s="115">
        <f t="shared" si="48"/>
        <v>0</v>
      </c>
      <c r="EC26">
        <f t="shared" si="48"/>
        <v>0</v>
      </c>
      <c r="ED26">
        <f t="shared" si="48"/>
        <v>0</v>
      </c>
      <c r="EE26">
        <f t="shared" si="48"/>
        <v>0</v>
      </c>
      <c r="EF26">
        <f t="shared" si="48"/>
        <v>0</v>
      </c>
      <c r="EG26">
        <f t="shared" si="48"/>
        <v>0</v>
      </c>
      <c r="EH26">
        <f t="shared" si="48"/>
        <v>0</v>
      </c>
      <c r="EI26">
        <f t="shared" ref="EI26:EM26" si="49">SUM(EI17:EI25)</f>
        <v>0</v>
      </c>
      <c r="EJ26">
        <f t="shared" si="49"/>
        <v>0</v>
      </c>
      <c r="EK26">
        <f t="shared" si="49"/>
        <v>0</v>
      </c>
      <c r="EL26">
        <f t="shared" si="49"/>
        <v>0</v>
      </c>
      <c r="EM26" s="116">
        <f t="shared" si="49"/>
        <v>0</v>
      </c>
    </row>
    <row r="27" ht="15.75" spans="2:143">
      <c r="B27" s="21" t="s">
        <v>55</v>
      </c>
      <c r="C27" s="22">
        <v>19</v>
      </c>
      <c r="D27" s="23" t="s">
        <v>56</v>
      </c>
      <c r="E27" s="24">
        <v>6156</v>
      </c>
      <c r="F27" s="25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71"/>
      <c r="AJ27" s="25">
        <f t="shared" ref="AJ27:AK34" si="50">F27+I27+L27+O27+R27+U27+X27+AA27+AD27+AG27</f>
        <v>0</v>
      </c>
      <c r="AK27" s="26">
        <f t="shared" si="50"/>
        <v>0</v>
      </c>
      <c r="AL27" s="26"/>
      <c r="AM27" s="72">
        <f t="shared" si="1"/>
        <v>0</v>
      </c>
      <c r="AN27" s="25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71"/>
      <c r="BR27" s="25">
        <f t="shared" ref="BR27:BS34" si="51">AN27+AQ27+AT27+AW27+AZ27+BC27+BF27+BI27+BL27+BO27</f>
        <v>0</v>
      </c>
      <c r="BS27" s="26">
        <f t="shared" si="51"/>
        <v>0</v>
      </c>
      <c r="BT27" s="26"/>
      <c r="BU27" s="72">
        <f t="shared" si="3"/>
        <v>0</v>
      </c>
      <c r="BV27" s="25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71"/>
      <c r="CZ27" s="25">
        <f t="shared" ref="CZ27:DA34" si="52">BV27+BY27+CB27+CE27+CH27+CK27+CN27+CQ27+CT27+CW27</f>
        <v>0</v>
      </c>
      <c r="DA27" s="26">
        <f t="shared" si="52"/>
        <v>0</v>
      </c>
      <c r="DB27" s="26"/>
      <c r="DC27" s="72">
        <f t="shared" si="5"/>
        <v>0</v>
      </c>
      <c r="DG27">
        <f t="shared" si="6"/>
        <v>0</v>
      </c>
      <c r="DH27">
        <f t="shared" si="7"/>
        <v>0</v>
      </c>
      <c r="DI27">
        <f t="shared" si="8"/>
        <v>0</v>
      </c>
      <c r="DJ27">
        <f t="shared" si="9"/>
        <v>0</v>
      </c>
      <c r="DK27">
        <f t="shared" si="10"/>
        <v>0</v>
      </c>
      <c r="DL27">
        <f t="shared" si="11"/>
        <v>0</v>
      </c>
      <c r="DM27">
        <f t="shared" si="12"/>
        <v>0</v>
      </c>
      <c r="DN27">
        <f t="shared" si="13"/>
        <v>0</v>
      </c>
      <c r="DO27">
        <f t="shared" si="14"/>
        <v>0</v>
      </c>
      <c r="DP27">
        <f t="shared" si="15"/>
        <v>0</v>
      </c>
      <c r="DQ27" s="114">
        <f t="shared" si="16"/>
        <v>0</v>
      </c>
      <c r="DR27">
        <f t="shared" si="17"/>
        <v>0</v>
      </c>
      <c r="DS27">
        <f t="shared" si="18"/>
        <v>0</v>
      </c>
      <c r="DT27">
        <f t="shared" si="19"/>
        <v>0</v>
      </c>
      <c r="DU27">
        <f t="shared" si="20"/>
        <v>0</v>
      </c>
      <c r="DV27">
        <f t="shared" si="21"/>
        <v>0</v>
      </c>
      <c r="DW27">
        <f t="shared" si="22"/>
        <v>0</v>
      </c>
      <c r="DX27">
        <f t="shared" si="23"/>
        <v>0</v>
      </c>
      <c r="DY27">
        <f t="shared" si="24"/>
        <v>0</v>
      </c>
      <c r="DZ27">
        <f t="shared" si="25"/>
        <v>0</v>
      </c>
      <c r="EA27">
        <f t="shared" si="26"/>
        <v>0</v>
      </c>
      <c r="EB27" s="115">
        <f t="shared" si="27"/>
        <v>0</v>
      </c>
      <c r="EC27">
        <f t="shared" si="28"/>
        <v>0</v>
      </c>
      <c r="ED27">
        <f t="shared" si="29"/>
        <v>0</v>
      </c>
      <c r="EE27">
        <f t="shared" si="30"/>
        <v>0</v>
      </c>
      <c r="EF27">
        <f t="shared" si="31"/>
        <v>0</v>
      </c>
      <c r="EG27">
        <f t="shared" si="32"/>
        <v>0</v>
      </c>
      <c r="EH27">
        <f t="shared" si="33"/>
        <v>0</v>
      </c>
      <c r="EI27">
        <f t="shared" si="34"/>
        <v>0</v>
      </c>
      <c r="EJ27">
        <f t="shared" si="35"/>
        <v>0</v>
      </c>
      <c r="EK27">
        <f t="shared" si="36"/>
        <v>0</v>
      </c>
      <c r="EL27">
        <f t="shared" si="37"/>
        <v>0</v>
      </c>
      <c r="EM27" s="116">
        <f t="shared" si="38"/>
        <v>0</v>
      </c>
    </row>
    <row r="28" ht="15.75" spans="2:143">
      <c r="B28" s="27"/>
      <c r="C28" s="28">
        <v>20</v>
      </c>
      <c r="D28" s="29" t="s">
        <v>59</v>
      </c>
      <c r="E28" s="30">
        <v>3621</v>
      </c>
      <c r="F28" s="31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73"/>
      <c r="AJ28" s="31">
        <f t="shared" si="50"/>
        <v>0</v>
      </c>
      <c r="AK28" s="32">
        <f t="shared" si="50"/>
        <v>0</v>
      </c>
      <c r="AL28" s="32"/>
      <c r="AM28" s="76">
        <f t="shared" si="1"/>
        <v>0</v>
      </c>
      <c r="AN28" s="31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73"/>
      <c r="BR28" s="31">
        <f t="shared" si="51"/>
        <v>0</v>
      </c>
      <c r="BS28" s="32">
        <f t="shared" si="51"/>
        <v>0</v>
      </c>
      <c r="BT28" s="32"/>
      <c r="BU28" s="76">
        <f t="shared" si="3"/>
        <v>0</v>
      </c>
      <c r="BV28" s="31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73"/>
      <c r="CZ28" s="31">
        <f t="shared" si="52"/>
        <v>0</v>
      </c>
      <c r="DA28" s="32">
        <f t="shared" si="52"/>
        <v>0</v>
      </c>
      <c r="DB28" s="32"/>
      <c r="DC28" s="76">
        <f t="shared" si="5"/>
        <v>0</v>
      </c>
      <c r="DG28">
        <f t="shared" si="6"/>
        <v>0</v>
      </c>
      <c r="DH28">
        <f t="shared" si="7"/>
        <v>0</v>
      </c>
      <c r="DI28">
        <f t="shared" si="8"/>
        <v>0</v>
      </c>
      <c r="DJ28">
        <f t="shared" si="9"/>
        <v>0</v>
      </c>
      <c r="DK28">
        <f t="shared" si="10"/>
        <v>0</v>
      </c>
      <c r="DL28">
        <f t="shared" si="11"/>
        <v>0</v>
      </c>
      <c r="DM28">
        <f t="shared" si="12"/>
        <v>0</v>
      </c>
      <c r="DN28">
        <f t="shared" si="13"/>
        <v>0</v>
      </c>
      <c r="DO28">
        <f t="shared" si="14"/>
        <v>0</v>
      </c>
      <c r="DP28">
        <f t="shared" si="15"/>
        <v>0</v>
      </c>
      <c r="DQ28" s="114">
        <f t="shared" si="16"/>
        <v>0</v>
      </c>
      <c r="DR28">
        <f t="shared" si="17"/>
        <v>0</v>
      </c>
      <c r="DS28">
        <f t="shared" si="18"/>
        <v>0</v>
      </c>
      <c r="DT28">
        <f t="shared" si="19"/>
        <v>0</v>
      </c>
      <c r="DU28">
        <f t="shared" si="20"/>
        <v>0</v>
      </c>
      <c r="DV28">
        <f t="shared" si="21"/>
        <v>0</v>
      </c>
      <c r="DW28">
        <f t="shared" si="22"/>
        <v>0</v>
      </c>
      <c r="DX28">
        <f t="shared" si="23"/>
        <v>0</v>
      </c>
      <c r="DY28">
        <f t="shared" si="24"/>
        <v>0</v>
      </c>
      <c r="DZ28">
        <f t="shared" si="25"/>
        <v>0</v>
      </c>
      <c r="EA28">
        <f t="shared" si="26"/>
        <v>0</v>
      </c>
      <c r="EB28" s="115">
        <f t="shared" si="27"/>
        <v>0</v>
      </c>
      <c r="EC28">
        <f t="shared" si="28"/>
        <v>0</v>
      </c>
      <c r="ED28">
        <f t="shared" si="29"/>
        <v>0</v>
      </c>
      <c r="EE28">
        <f t="shared" si="30"/>
        <v>0</v>
      </c>
      <c r="EF28">
        <f t="shared" si="31"/>
        <v>0</v>
      </c>
      <c r="EG28">
        <f t="shared" si="32"/>
        <v>0</v>
      </c>
      <c r="EH28">
        <f t="shared" si="33"/>
        <v>0</v>
      </c>
      <c r="EI28">
        <f t="shared" si="34"/>
        <v>0</v>
      </c>
      <c r="EJ28">
        <f t="shared" si="35"/>
        <v>0</v>
      </c>
      <c r="EK28">
        <f t="shared" si="36"/>
        <v>0</v>
      </c>
      <c r="EL28">
        <f t="shared" si="37"/>
        <v>0</v>
      </c>
      <c r="EM28" s="116">
        <f t="shared" si="38"/>
        <v>0</v>
      </c>
    </row>
    <row r="29" ht="15.75" spans="2:143">
      <c r="B29" s="27"/>
      <c r="C29" s="33">
        <v>21</v>
      </c>
      <c r="D29" s="34" t="s">
        <v>61</v>
      </c>
      <c r="E29" s="35">
        <v>5972</v>
      </c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73"/>
      <c r="AJ29" s="31">
        <f t="shared" si="50"/>
        <v>0</v>
      </c>
      <c r="AK29" s="32">
        <f t="shared" si="50"/>
        <v>0</v>
      </c>
      <c r="AL29" s="32"/>
      <c r="AM29" s="76">
        <f t="shared" si="1"/>
        <v>0</v>
      </c>
      <c r="AN29" s="31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73"/>
      <c r="BR29" s="31">
        <f t="shared" si="51"/>
        <v>0</v>
      </c>
      <c r="BS29" s="32">
        <f t="shared" si="51"/>
        <v>0</v>
      </c>
      <c r="BT29" s="32"/>
      <c r="BU29" s="76">
        <f t="shared" si="3"/>
        <v>0</v>
      </c>
      <c r="BV29" s="31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73"/>
      <c r="CZ29" s="31">
        <f t="shared" si="52"/>
        <v>0</v>
      </c>
      <c r="DA29" s="32">
        <f t="shared" si="52"/>
        <v>0</v>
      </c>
      <c r="DB29" s="32"/>
      <c r="DC29" s="76">
        <f t="shared" si="5"/>
        <v>0</v>
      </c>
      <c r="DG29">
        <f t="shared" si="6"/>
        <v>0</v>
      </c>
      <c r="DH29">
        <f t="shared" si="7"/>
        <v>0</v>
      </c>
      <c r="DI29">
        <f t="shared" si="8"/>
        <v>0</v>
      </c>
      <c r="DJ29">
        <f t="shared" si="9"/>
        <v>0</v>
      </c>
      <c r="DK29">
        <f t="shared" si="10"/>
        <v>0</v>
      </c>
      <c r="DL29">
        <f t="shared" si="11"/>
        <v>0</v>
      </c>
      <c r="DM29">
        <f t="shared" si="12"/>
        <v>0</v>
      </c>
      <c r="DN29">
        <f t="shared" si="13"/>
        <v>0</v>
      </c>
      <c r="DO29">
        <f t="shared" si="14"/>
        <v>0</v>
      </c>
      <c r="DP29">
        <f t="shared" si="15"/>
        <v>0</v>
      </c>
      <c r="DQ29" s="114">
        <f t="shared" si="16"/>
        <v>0</v>
      </c>
      <c r="DR29">
        <f t="shared" si="17"/>
        <v>0</v>
      </c>
      <c r="DS29">
        <f t="shared" si="18"/>
        <v>0</v>
      </c>
      <c r="DT29">
        <f t="shared" si="19"/>
        <v>0</v>
      </c>
      <c r="DU29">
        <f t="shared" si="20"/>
        <v>0</v>
      </c>
      <c r="DV29">
        <f t="shared" si="21"/>
        <v>0</v>
      </c>
      <c r="DW29">
        <f t="shared" si="22"/>
        <v>0</v>
      </c>
      <c r="DX29">
        <f t="shared" si="23"/>
        <v>0</v>
      </c>
      <c r="DY29">
        <f t="shared" si="24"/>
        <v>0</v>
      </c>
      <c r="DZ29">
        <f t="shared" si="25"/>
        <v>0</v>
      </c>
      <c r="EA29">
        <f t="shared" si="26"/>
        <v>0</v>
      </c>
      <c r="EB29" s="115">
        <f t="shared" si="27"/>
        <v>0</v>
      </c>
      <c r="EC29">
        <f t="shared" si="28"/>
        <v>0</v>
      </c>
      <c r="ED29">
        <f t="shared" si="29"/>
        <v>0</v>
      </c>
      <c r="EE29">
        <f t="shared" si="30"/>
        <v>0</v>
      </c>
      <c r="EF29">
        <f t="shared" si="31"/>
        <v>0</v>
      </c>
      <c r="EG29">
        <f t="shared" si="32"/>
        <v>0</v>
      </c>
      <c r="EH29">
        <f t="shared" si="33"/>
        <v>0</v>
      </c>
      <c r="EI29">
        <f t="shared" si="34"/>
        <v>0</v>
      </c>
      <c r="EJ29">
        <f t="shared" si="35"/>
        <v>0</v>
      </c>
      <c r="EK29">
        <f t="shared" si="36"/>
        <v>0</v>
      </c>
      <c r="EL29">
        <f t="shared" si="37"/>
        <v>0</v>
      </c>
      <c r="EM29" s="116">
        <f t="shared" si="38"/>
        <v>0</v>
      </c>
    </row>
    <row r="30" ht="15.75" spans="2:143">
      <c r="B30" s="27"/>
      <c r="C30" s="36">
        <v>22</v>
      </c>
      <c r="D30" s="37" t="s">
        <v>63</v>
      </c>
      <c r="E30" s="38">
        <v>3937</v>
      </c>
      <c r="F30" s="31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73"/>
      <c r="AJ30" s="31">
        <f t="shared" si="50"/>
        <v>0</v>
      </c>
      <c r="AK30" s="32">
        <f t="shared" si="50"/>
        <v>0</v>
      </c>
      <c r="AL30" s="32"/>
      <c r="AM30" s="76">
        <f t="shared" si="1"/>
        <v>0</v>
      </c>
      <c r="AN30" s="31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73"/>
      <c r="BR30" s="31">
        <f t="shared" si="51"/>
        <v>0</v>
      </c>
      <c r="BS30" s="32">
        <f t="shared" si="51"/>
        <v>0</v>
      </c>
      <c r="BT30" s="32"/>
      <c r="BU30" s="76">
        <f t="shared" si="3"/>
        <v>0</v>
      </c>
      <c r="BV30" s="31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73"/>
      <c r="CZ30" s="31">
        <f t="shared" si="52"/>
        <v>0</v>
      </c>
      <c r="DA30" s="32">
        <f t="shared" si="52"/>
        <v>0</v>
      </c>
      <c r="DB30" s="32"/>
      <c r="DC30" s="76">
        <f t="shared" si="5"/>
        <v>0</v>
      </c>
      <c r="DG30">
        <f t="shared" si="6"/>
        <v>0</v>
      </c>
      <c r="DH30">
        <f t="shared" si="7"/>
        <v>0</v>
      </c>
      <c r="DI30">
        <f t="shared" si="8"/>
        <v>0</v>
      </c>
      <c r="DJ30">
        <f t="shared" si="9"/>
        <v>0</v>
      </c>
      <c r="DK30">
        <f t="shared" si="10"/>
        <v>0</v>
      </c>
      <c r="DL30">
        <f t="shared" si="11"/>
        <v>0</v>
      </c>
      <c r="DM30">
        <f t="shared" si="12"/>
        <v>0</v>
      </c>
      <c r="DN30">
        <f t="shared" si="13"/>
        <v>0</v>
      </c>
      <c r="DO30">
        <f t="shared" si="14"/>
        <v>0</v>
      </c>
      <c r="DP30">
        <f t="shared" si="15"/>
        <v>0</v>
      </c>
      <c r="DQ30" s="114">
        <f t="shared" si="16"/>
        <v>0</v>
      </c>
      <c r="DR30">
        <f t="shared" si="17"/>
        <v>0</v>
      </c>
      <c r="DS30">
        <f t="shared" si="18"/>
        <v>0</v>
      </c>
      <c r="DT30">
        <f t="shared" si="19"/>
        <v>0</v>
      </c>
      <c r="DU30">
        <f t="shared" si="20"/>
        <v>0</v>
      </c>
      <c r="DV30">
        <f t="shared" si="21"/>
        <v>0</v>
      </c>
      <c r="DW30">
        <f t="shared" si="22"/>
        <v>0</v>
      </c>
      <c r="DX30">
        <f t="shared" si="23"/>
        <v>0</v>
      </c>
      <c r="DY30">
        <f t="shared" si="24"/>
        <v>0</v>
      </c>
      <c r="DZ30">
        <f t="shared" si="25"/>
        <v>0</v>
      </c>
      <c r="EA30">
        <f t="shared" si="26"/>
        <v>0</v>
      </c>
      <c r="EB30" s="115">
        <f t="shared" si="27"/>
        <v>0</v>
      </c>
      <c r="EC30">
        <f t="shared" si="28"/>
        <v>0</v>
      </c>
      <c r="ED30">
        <f t="shared" si="29"/>
        <v>0</v>
      </c>
      <c r="EE30">
        <f t="shared" si="30"/>
        <v>0</v>
      </c>
      <c r="EF30">
        <f t="shared" si="31"/>
        <v>0</v>
      </c>
      <c r="EG30">
        <f t="shared" si="32"/>
        <v>0</v>
      </c>
      <c r="EH30">
        <f t="shared" si="33"/>
        <v>0</v>
      </c>
      <c r="EI30">
        <f t="shared" si="34"/>
        <v>0</v>
      </c>
      <c r="EJ30">
        <f t="shared" si="35"/>
        <v>0</v>
      </c>
      <c r="EK30">
        <f t="shared" si="36"/>
        <v>0</v>
      </c>
      <c r="EL30">
        <f t="shared" si="37"/>
        <v>0</v>
      </c>
      <c r="EM30" s="116">
        <f t="shared" si="38"/>
        <v>0</v>
      </c>
    </row>
    <row r="31" ht="15.75" spans="2:143">
      <c r="B31" s="27"/>
      <c r="C31" s="36">
        <v>24</v>
      </c>
      <c r="D31" s="37" t="s">
        <v>64</v>
      </c>
      <c r="E31" s="38">
        <v>5658.93</v>
      </c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73"/>
      <c r="AJ31" s="31">
        <f t="shared" si="50"/>
        <v>0</v>
      </c>
      <c r="AK31" s="32">
        <f t="shared" si="50"/>
        <v>0</v>
      </c>
      <c r="AL31" s="32"/>
      <c r="AM31" s="76">
        <f t="shared" si="1"/>
        <v>0</v>
      </c>
      <c r="AN31" s="31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73"/>
      <c r="BR31" s="31">
        <f t="shared" si="51"/>
        <v>0</v>
      </c>
      <c r="BS31" s="32">
        <f t="shared" si="51"/>
        <v>0</v>
      </c>
      <c r="BT31" s="32"/>
      <c r="BU31" s="76">
        <f t="shared" si="3"/>
        <v>0</v>
      </c>
      <c r="BV31" s="31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73"/>
      <c r="CZ31" s="31">
        <f t="shared" si="52"/>
        <v>0</v>
      </c>
      <c r="DA31" s="32">
        <f t="shared" si="52"/>
        <v>0</v>
      </c>
      <c r="DB31" s="32"/>
      <c r="DC31" s="76">
        <f t="shared" si="5"/>
        <v>0</v>
      </c>
      <c r="DG31">
        <f t="shared" si="6"/>
        <v>0</v>
      </c>
      <c r="DH31">
        <f t="shared" si="7"/>
        <v>0</v>
      </c>
      <c r="DI31">
        <f t="shared" si="8"/>
        <v>0</v>
      </c>
      <c r="DJ31">
        <f t="shared" si="9"/>
        <v>0</v>
      </c>
      <c r="DK31">
        <f t="shared" si="10"/>
        <v>0</v>
      </c>
      <c r="DL31">
        <f t="shared" si="11"/>
        <v>0</v>
      </c>
      <c r="DM31">
        <f t="shared" si="12"/>
        <v>0</v>
      </c>
      <c r="DN31">
        <f t="shared" si="13"/>
        <v>0</v>
      </c>
      <c r="DO31">
        <f t="shared" si="14"/>
        <v>0</v>
      </c>
      <c r="DP31">
        <f t="shared" si="15"/>
        <v>0</v>
      </c>
      <c r="DQ31" s="114">
        <f t="shared" si="16"/>
        <v>0</v>
      </c>
      <c r="DR31">
        <f t="shared" si="17"/>
        <v>0</v>
      </c>
      <c r="DS31">
        <f t="shared" si="18"/>
        <v>0</v>
      </c>
      <c r="DT31">
        <f t="shared" si="19"/>
        <v>0</v>
      </c>
      <c r="DU31">
        <f t="shared" si="20"/>
        <v>0</v>
      </c>
      <c r="DV31">
        <f t="shared" si="21"/>
        <v>0</v>
      </c>
      <c r="DW31">
        <f t="shared" si="22"/>
        <v>0</v>
      </c>
      <c r="DX31">
        <f t="shared" si="23"/>
        <v>0</v>
      </c>
      <c r="DY31">
        <f t="shared" si="24"/>
        <v>0</v>
      </c>
      <c r="DZ31">
        <f t="shared" si="25"/>
        <v>0</v>
      </c>
      <c r="EA31">
        <f t="shared" si="26"/>
        <v>0</v>
      </c>
      <c r="EB31" s="115">
        <f t="shared" si="27"/>
        <v>0</v>
      </c>
      <c r="EC31">
        <f t="shared" si="28"/>
        <v>0</v>
      </c>
      <c r="ED31">
        <f t="shared" si="29"/>
        <v>0</v>
      </c>
      <c r="EE31">
        <f t="shared" si="30"/>
        <v>0</v>
      </c>
      <c r="EF31">
        <f t="shared" si="31"/>
        <v>0</v>
      </c>
      <c r="EG31">
        <f t="shared" si="32"/>
        <v>0</v>
      </c>
      <c r="EH31">
        <f t="shared" si="33"/>
        <v>0</v>
      </c>
      <c r="EI31">
        <f t="shared" si="34"/>
        <v>0</v>
      </c>
      <c r="EJ31">
        <f t="shared" si="35"/>
        <v>0</v>
      </c>
      <c r="EK31">
        <f t="shared" si="36"/>
        <v>0</v>
      </c>
      <c r="EL31">
        <f t="shared" si="37"/>
        <v>0</v>
      </c>
      <c r="EM31" s="116">
        <f t="shared" si="38"/>
        <v>0</v>
      </c>
    </row>
    <row r="32" ht="15.75" spans="2:143">
      <c r="B32" s="27"/>
      <c r="C32" s="36">
        <v>25</v>
      </c>
      <c r="D32" s="37" t="s">
        <v>65</v>
      </c>
      <c r="E32" s="38">
        <v>3953</v>
      </c>
      <c r="F32" s="31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73"/>
      <c r="AJ32" s="31">
        <f t="shared" si="50"/>
        <v>0</v>
      </c>
      <c r="AK32" s="32">
        <f t="shared" si="50"/>
        <v>0</v>
      </c>
      <c r="AL32" s="32"/>
      <c r="AM32" s="76">
        <f t="shared" si="1"/>
        <v>0</v>
      </c>
      <c r="AN32" s="31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73"/>
      <c r="BR32" s="31">
        <f t="shared" si="51"/>
        <v>0</v>
      </c>
      <c r="BS32" s="32">
        <f t="shared" si="51"/>
        <v>0</v>
      </c>
      <c r="BT32" s="32"/>
      <c r="BU32" s="76">
        <f t="shared" si="3"/>
        <v>0</v>
      </c>
      <c r="BV32" s="31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73"/>
      <c r="CZ32" s="31">
        <f t="shared" si="52"/>
        <v>0</v>
      </c>
      <c r="DA32" s="32">
        <f t="shared" si="52"/>
        <v>0</v>
      </c>
      <c r="DB32" s="32"/>
      <c r="DC32" s="76">
        <f t="shared" si="5"/>
        <v>0</v>
      </c>
      <c r="DG32">
        <f t="shared" si="6"/>
        <v>0</v>
      </c>
      <c r="DH32">
        <f t="shared" si="7"/>
        <v>0</v>
      </c>
      <c r="DI32">
        <f t="shared" si="8"/>
        <v>0</v>
      </c>
      <c r="DJ32">
        <f t="shared" si="9"/>
        <v>0</v>
      </c>
      <c r="DK32">
        <f t="shared" si="10"/>
        <v>0</v>
      </c>
      <c r="DL32">
        <f t="shared" si="11"/>
        <v>0</v>
      </c>
      <c r="DM32">
        <f t="shared" si="12"/>
        <v>0</v>
      </c>
      <c r="DN32">
        <f t="shared" si="13"/>
        <v>0</v>
      </c>
      <c r="DO32">
        <f t="shared" si="14"/>
        <v>0</v>
      </c>
      <c r="DP32">
        <f t="shared" si="15"/>
        <v>0</v>
      </c>
      <c r="DQ32" s="114">
        <f t="shared" si="16"/>
        <v>0</v>
      </c>
      <c r="DR32">
        <f t="shared" si="17"/>
        <v>0</v>
      </c>
      <c r="DS32">
        <f t="shared" si="18"/>
        <v>0</v>
      </c>
      <c r="DT32">
        <f t="shared" si="19"/>
        <v>0</v>
      </c>
      <c r="DU32">
        <f t="shared" si="20"/>
        <v>0</v>
      </c>
      <c r="DV32">
        <f t="shared" si="21"/>
        <v>0</v>
      </c>
      <c r="DW32">
        <f t="shared" si="22"/>
        <v>0</v>
      </c>
      <c r="DX32">
        <f t="shared" si="23"/>
        <v>0</v>
      </c>
      <c r="DY32">
        <f t="shared" si="24"/>
        <v>0</v>
      </c>
      <c r="DZ32">
        <f t="shared" si="25"/>
        <v>0</v>
      </c>
      <c r="EA32">
        <f t="shared" si="26"/>
        <v>0</v>
      </c>
      <c r="EB32" s="115">
        <f t="shared" si="27"/>
        <v>0</v>
      </c>
      <c r="EC32">
        <f t="shared" si="28"/>
        <v>0</v>
      </c>
      <c r="ED32">
        <f t="shared" si="29"/>
        <v>0</v>
      </c>
      <c r="EE32">
        <f t="shared" si="30"/>
        <v>0</v>
      </c>
      <c r="EF32">
        <f t="shared" si="31"/>
        <v>0</v>
      </c>
      <c r="EG32">
        <f t="shared" si="32"/>
        <v>0</v>
      </c>
      <c r="EH32">
        <f t="shared" si="33"/>
        <v>0</v>
      </c>
      <c r="EI32">
        <f t="shared" si="34"/>
        <v>0</v>
      </c>
      <c r="EJ32">
        <f t="shared" si="35"/>
        <v>0</v>
      </c>
      <c r="EK32">
        <f t="shared" si="36"/>
        <v>0</v>
      </c>
      <c r="EL32">
        <f t="shared" si="37"/>
        <v>0</v>
      </c>
      <c r="EM32" s="116">
        <f t="shared" si="38"/>
        <v>0</v>
      </c>
    </row>
    <row r="33" ht="15.75" spans="2:143">
      <c r="B33" s="27"/>
      <c r="C33" s="36">
        <v>26</v>
      </c>
      <c r="D33" s="37" t="s">
        <v>67</v>
      </c>
      <c r="E33" s="38">
        <v>5426</v>
      </c>
      <c r="F33" s="31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73"/>
      <c r="AJ33" s="31">
        <f t="shared" si="50"/>
        <v>0</v>
      </c>
      <c r="AK33" s="32">
        <f t="shared" si="50"/>
        <v>0</v>
      </c>
      <c r="AL33" s="32"/>
      <c r="AM33" s="76">
        <f t="shared" si="1"/>
        <v>0</v>
      </c>
      <c r="AN33" s="31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73"/>
      <c r="BR33" s="31">
        <f t="shared" si="51"/>
        <v>0</v>
      </c>
      <c r="BS33" s="32">
        <f t="shared" si="51"/>
        <v>0</v>
      </c>
      <c r="BT33" s="32"/>
      <c r="BU33" s="76">
        <f t="shared" si="3"/>
        <v>0</v>
      </c>
      <c r="BV33" s="31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73"/>
      <c r="CZ33" s="31">
        <f t="shared" si="52"/>
        <v>0</v>
      </c>
      <c r="DA33" s="32">
        <f t="shared" si="52"/>
        <v>0</v>
      </c>
      <c r="DB33" s="32"/>
      <c r="DC33" s="76">
        <f t="shared" si="5"/>
        <v>0</v>
      </c>
      <c r="DG33">
        <f t="shared" si="6"/>
        <v>0</v>
      </c>
      <c r="DH33">
        <f t="shared" si="7"/>
        <v>0</v>
      </c>
      <c r="DI33">
        <f t="shared" si="8"/>
        <v>0</v>
      </c>
      <c r="DJ33">
        <f t="shared" si="9"/>
        <v>0</v>
      </c>
      <c r="DK33">
        <f t="shared" si="10"/>
        <v>0</v>
      </c>
      <c r="DL33">
        <f t="shared" si="11"/>
        <v>0</v>
      </c>
      <c r="DM33">
        <f t="shared" si="12"/>
        <v>0</v>
      </c>
      <c r="DN33">
        <f t="shared" si="13"/>
        <v>0</v>
      </c>
      <c r="DO33">
        <f t="shared" si="14"/>
        <v>0</v>
      </c>
      <c r="DP33">
        <f t="shared" si="15"/>
        <v>0</v>
      </c>
      <c r="DQ33" s="114">
        <f t="shared" si="16"/>
        <v>0</v>
      </c>
      <c r="DR33">
        <f t="shared" si="17"/>
        <v>0</v>
      </c>
      <c r="DS33">
        <f t="shared" si="18"/>
        <v>0</v>
      </c>
      <c r="DT33">
        <f t="shared" si="19"/>
        <v>0</v>
      </c>
      <c r="DU33">
        <f t="shared" si="20"/>
        <v>0</v>
      </c>
      <c r="DV33">
        <f t="shared" si="21"/>
        <v>0</v>
      </c>
      <c r="DW33">
        <f t="shared" si="22"/>
        <v>0</v>
      </c>
      <c r="DX33">
        <f t="shared" si="23"/>
        <v>0</v>
      </c>
      <c r="DY33">
        <f t="shared" si="24"/>
        <v>0</v>
      </c>
      <c r="DZ33">
        <f t="shared" si="25"/>
        <v>0</v>
      </c>
      <c r="EA33">
        <f t="shared" si="26"/>
        <v>0</v>
      </c>
      <c r="EB33" s="115">
        <f t="shared" si="27"/>
        <v>0</v>
      </c>
      <c r="EC33">
        <f t="shared" si="28"/>
        <v>0</v>
      </c>
      <c r="ED33">
        <f t="shared" si="29"/>
        <v>0</v>
      </c>
      <c r="EE33">
        <f t="shared" si="30"/>
        <v>0</v>
      </c>
      <c r="EF33">
        <f t="shared" si="31"/>
        <v>0</v>
      </c>
      <c r="EG33">
        <f t="shared" si="32"/>
        <v>0</v>
      </c>
      <c r="EH33">
        <f t="shared" si="33"/>
        <v>0</v>
      </c>
      <c r="EI33">
        <f t="shared" si="34"/>
        <v>0</v>
      </c>
      <c r="EJ33">
        <f t="shared" si="35"/>
        <v>0</v>
      </c>
      <c r="EK33">
        <f t="shared" si="36"/>
        <v>0</v>
      </c>
      <c r="EL33">
        <f t="shared" si="37"/>
        <v>0</v>
      </c>
      <c r="EM33" s="116">
        <f t="shared" si="38"/>
        <v>0</v>
      </c>
    </row>
    <row r="34" ht="16.5" spans="2:143">
      <c r="B34" s="39"/>
      <c r="C34" s="40">
        <v>27</v>
      </c>
      <c r="D34" s="41" t="s">
        <v>69</v>
      </c>
      <c r="E34" s="42">
        <v>4474</v>
      </c>
      <c r="F34" s="43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77"/>
      <c r="AJ34" s="43">
        <f t="shared" si="50"/>
        <v>0</v>
      </c>
      <c r="AK34" s="44">
        <f t="shared" si="50"/>
        <v>0</v>
      </c>
      <c r="AL34" s="44"/>
      <c r="AM34" s="78">
        <f t="shared" si="1"/>
        <v>0</v>
      </c>
      <c r="AN34" s="43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77"/>
      <c r="BR34" s="43">
        <f t="shared" si="51"/>
        <v>0</v>
      </c>
      <c r="BS34" s="44">
        <f t="shared" si="51"/>
        <v>0</v>
      </c>
      <c r="BT34" s="44"/>
      <c r="BU34" s="78">
        <f t="shared" si="3"/>
        <v>0</v>
      </c>
      <c r="BV34" s="43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77"/>
      <c r="CZ34" s="43">
        <f t="shared" si="52"/>
        <v>0</v>
      </c>
      <c r="DA34" s="44">
        <f t="shared" si="52"/>
        <v>0</v>
      </c>
      <c r="DB34" s="44"/>
      <c r="DC34" s="78">
        <f t="shared" si="5"/>
        <v>0</v>
      </c>
      <c r="DG34">
        <f t="shared" si="6"/>
        <v>0</v>
      </c>
      <c r="DH34">
        <f t="shared" si="7"/>
        <v>0</v>
      </c>
      <c r="DI34">
        <f t="shared" si="8"/>
        <v>0</v>
      </c>
      <c r="DJ34">
        <f t="shared" si="9"/>
        <v>0</v>
      </c>
      <c r="DK34">
        <f t="shared" si="10"/>
        <v>0</v>
      </c>
      <c r="DL34">
        <f t="shared" si="11"/>
        <v>0</v>
      </c>
      <c r="DM34">
        <f t="shared" si="12"/>
        <v>0</v>
      </c>
      <c r="DN34">
        <f t="shared" si="13"/>
        <v>0</v>
      </c>
      <c r="DO34">
        <f t="shared" si="14"/>
        <v>0</v>
      </c>
      <c r="DP34">
        <f t="shared" si="15"/>
        <v>0</v>
      </c>
      <c r="DQ34" s="114">
        <f t="shared" si="16"/>
        <v>0</v>
      </c>
      <c r="DR34">
        <f t="shared" si="17"/>
        <v>0</v>
      </c>
      <c r="DS34">
        <f t="shared" si="18"/>
        <v>0</v>
      </c>
      <c r="DT34">
        <f t="shared" si="19"/>
        <v>0</v>
      </c>
      <c r="DU34">
        <f t="shared" si="20"/>
        <v>0</v>
      </c>
      <c r="DV34">
        <f t="shared" si="21"/>
        <v>0</v>
      </c>
      <c r="DW34">
        <f t="shared" si="22"/>
        <v>0</v>
      </c>
      <c r="DX34">
        <f t="shared" si="23"/>
        <v>0</v>
      </c>
      <c r="DY34">
        <f t="shared" si="24"/>
        <v>0</v>
      </c>
      <c r="DZ34">
        <f t="shared" si="25"/>
        <v>0</v>
      </c>
      <c r="EA34">
        <f t="shared" si="26"/>
        <v>0</v>
      </c>
      <c r="EB34" s="115">
        <f t="shared" si="27"/>
        <v>0</v>
      </c>
      <c r="EC34">
        <f t="shared" si="28"/>
        <v>0</v>
      </c>
      <c r="ED34">
        <f t="shared" si="29"/>
        <v>0</v>
      </c>
      <c r="EE34">
        <f t="shared" si="30"/>
        <v>0</v>
      </c>
      <c r="EF34">
        <f t="shared" si="31"/>
        <v>0</v>
      </c>
      <c r="EG34">
        <f t="shared" si="32"/>
        <v>0</v>
      </c>
      <c r="EH34">
        <f t="shared" si="33"/>
        <v>0</v>
      </c>
      <c r="EI34">
        <f t="shared" si="34"/>
        <v>0</v>
      </c>
      <c r="EJ34">
        <f t="shared" si="35"/>
        <v>0</v>
      </c>
      <c r="EK34">
        <f t="shared" si="36"/>
        <v>0</v>
      </c>
      <c r="EL34">
        <f t="shared" si="37"/>
        <v>0</v>
      </c>
      <c r="EM34" s="116">
        <f t="shared" si="38"/>
        <v>0</v>
      </c>
    </row>
    <row r="35" ht="16.5" spans="2:143">
      <c r="B35" s="45"/>
      <c r="C35" s="46"/>
      <c r="D35" s="47" t="s">
        <v>43</v>
      </c>
      <c r="E35" s="48">
        <f>SUM(E27:E34)</f>
        <v>39197.93</v>
      </c>
      <c r="F35" s="49">
        <f>SUM(F27:F34)</f>
        <v>0</v>
      </c>
      <c r="G35" s="50">
        <f t="shared" ref="G35:AL35" si="53">SUM(G27:G34)</f>
        <v>0</v>
      </c>
      <c r="H35" s="50">
        <f t="shared" si="53"/>
        <v>0</v>
      </c>
      <c r="I35" s="50">
        <f t="shared" si="53"/>
        <v>0</v>
      </c>
      <c r="J35" s="50">
        <f t="shared" si="53"/>
        <v>0</v>
      </c>
      <c r="K35" s="50">
        <f t="shared" si="53"/>
        <v>0</v>
      </c>
      <c r="L35" s="50">
        <f t="shared" si="53"/>
        <v>0</v>
      </c>
      <c r="M35" s="50">
        <f t="shared" si="53"/>
        <v>0</v>
      </c>
      <c r="N35" s="50">
        <f t="shared" si="53"/>
        <v>0</v>
      </c>
      <c r="O35" s="50">
        <f t="shared" si="53"/>
        <v>0</v>
      </c>
      <c r="P35" s="50">
        <f t="shared" si="53"/>
        <v>0</v>
      </c>
      <c r="Q35" s="50">
        <f t="shared" si="53"/>
        <v>0</v>
      </c>
      <c r="R35" s="50">
        <f t="shared" si="53"/>
        <v>0</v>
      </c>
      <c r="S35" s="50">
        <f t="shared" si="53"/>
        <v>0</v>
      </c>
      <c r="T35" s="50">
        <f t="shared" si="53"/>
        <v>0</v>
      </c>
      <c r="U35" s="50">
        <f t="shared" si="53"/>
        <v>0</v>
      </c>
      <c r="V35" s="50">
        <f t="shared" si="53"/>
        <v>0</v>
      </c>
      <c r="W35" s="50">
        <f t="shared" si="53"/>
        <v>0</v>
      </c>
      <c r="X35" s="50">
        <f t="shared" si="53"/>
        <v>0</v>
      </c>
      <c r="Y35" s="50">
        <f t="shared" si="53"/>
        <v>0</v>
      </c>
      <c r="Z35" s="50">
        <f t="shared" si="53"/>
        <v>0</v>
      </c>
      <c r="AA35" s="50">
        <f t="shared" si="53"/>
        <v>0</v>
      </c>
      <c r="AB35" s="50">
        <f t="shared" si="53"/>
        <v>0</v>
      </c>
      <c r="AC35" s="50">
        <f t="shared" si="53"/>
        <v>0</v>
      </c>
      <c r="AD35" s="50">
        <f t="shared" si="53"/>
        <v>0</v>
      </c>
      <c r="AE35" s="50">
        <f t="shared" si="53"/>
        <v>0</v>
      </c>
      <c r="AF35" s="50">
        <f t="shared" si="53"/>
        <v>0</v>
      </c>
      <c r="AG35" s="50">
        <f t="shared" si="53"/>
        <v>0</v>
      </c>
      <c r="AH35" s="50">
        <f t="shared" si="53"/>
        <v>0</v>
      </c>
      <c r="AI35" s="79">
        <f t="shared" si="53"/>
        <v>0</v>
      </c>
      <c r="AJ35" s="49">
        <f t="shared" si="53"/>
        <v>0</v>
      </c>
      <c r="AK35" s="50">
        <f t="shared" si="53"/>
        <v>0</v>
      </c>
      <c r="AL35" s="50">
        <f t="shared" si="53"/>
        <v>0</v>
      </c>
      <c r="AM35" s="80">
        <f t="shared" si="1"/>
        <v>0</v>
      </c>
      <c r="AN35" s="49">
        <f>SUM(AN27:AN34)</f>
        <v>0</v>
      </c>
      <c r="AO35" s="50">
        <f t="shared" ref="AO35:BT35" si="54">SUM(AO27:AO34)</f>
        <v>0</v>
      </c>
      <c r="AP35" s="50">
        <f t="shared" si="54"/>
        <v>0</v>
      </c>
      <c r="AQ35" s="50">
        <f t="shared" si="54"/>
        <v>0</v>
      </c>
      <c r="AR35" s="50">
        <f t="shared" si="54"/>
        <v>0</v>
      </c>
      <c r="AS35" s="50">
        <f t="shared" si="54"/>
        <v>0</v>
      </c>
      <c r="AT35" s="50">
        <f t="shared" si="54"/>
        <v>0</v>
      </c>
      <c r="AU35" s="50">
        <f t="shared" si="54"/>
        <v>0</v>
      </c>
      <c r="AV35" s="50">
        <f t="shared" si="54"/>
        <v>0</v>
      </c>
      <c r="AW35" s="50">
        <f t="shared" si="54"/>
        <v>0</v>
      </c>
      <c r="AX35" s="50">
        <f t="shared" si="54"/>
        <v>0</v>
      </c>
      <c r="AY35" s="50">
        <f t="shared" si="54"/>
        <v>0</v>
      </c>
      <c r="AZ35" s="50">
        <f t="shared" si="54"/>
        <v>0</v>
      </c>
      <c r="BA35" s="50">
        <f t="shared" si="54"/>
        <v>0</v>
      </c>
      <c r="BB35" s="50">
        <f t="shared" si="54"/>
        <v>0</v>
      </c>
      <c r="BC35" s="50">
        <f t="shared" si="54"/>
        <v>0</v>
      </c>
      <c r="BD35" s="50">
        <f t="shared" si="54"/>
        <v>0</v>
      </c>
      <c r="BE35" s="50">
        <f t="shared" si="54"/>
        <v>0</v>
      </c>
      <c r="BF35" s="50">
        <f t="shared" si="54"/>
        <v>0</v>
      </c>
      <c r="BG35" s="50">
        <f t="shared" si="54"/>
        <v>0</v>
      </c>
      <c r="BH35" s="50">
        <f t="shared" si="54"/>
        <v>0</v>
      </c>
      <c r="BI35" s="50">
        <f t="shared" si="54"/>
        <v>0</v>
      </c>
      <c r="BJ35" s="50">
        <f t="shared" si="54"/>
        <v>0</v>
      </c>
      <c r="BK35" s="50">
        <f t="shared" si="54"/>
        <v>0</v>
      </c>
      <c r="BL35" s="50">
        <f t="shared" si="54"/>
        <v>0</v>
      </c>
      <c r="BM35" s="50">
        <f t="shared" si="54"/>
        <v>0</v>
      </c>
      <c r="BN35" s="50">
        <f t="shared" si="54"/>
        <v>0</v>
      </c>
      <c r="BO35" s="50">
        <f t="shared" si="54"/>
        <v>0</v>
      </c>
      <c r="BP35" s="50">
        <f t="shared" si="54"/>
        <v>0</v>
      </c>
      <c r="BQ35" s="79">
        <f t="shared" si="54"/>
        <v>0</v>
      </c>
      <c r="BR35" s="49">
        <f t="shared" si="54"/>
        <v>0</v>
      </c>
      <c r="BS35" s="50">
        <f t="shared" si="54"/>
        <v>0</v>
      </c>
      <c r="BT35" s="50">
        <f t="shared" si="54"/>
        <v>0</v>
      </c>
      <c r="BU35" s="80">
        <f t="shared" si="3"/>
        <v>0</v>
      </c>
      <c r="BV35" s="49">
        <f>SUM(BV27:BV34)</f>
        <v>0</v>
      </c>
      <c r="BW35" s="50">
        <f t="shared" ref="BW35:EH35" si="55">SUM(BW27:BW34)</f>
        <v>0</v>
      </c>
      <c r="BX35" s="50">
        <f t="shared" si="55"/>
        <v>0</v>
      </c>
      <c r="BY35" s="50">
        <f t="shared" si="55"/>
        <v>0</v>
      </c>
      <c r="BZ35" s="50">
        <f t="shared" si="55"/>
        <v>0</v>
      </c>
      <c r="CA35" s="50">
        <f t="shared" si="55"/>
        <v>0</v>
      </c>
      <c r="CB35" s="50">
        <f t="shared" si="55"/>
        <v>0</v>
      </c>
      <c r="CC35" s="50">
        <f t="shared" si="55"/>
        <v>0</v>
      </c>
      <c r="CD35" s="50">
        <f t="shared" si="55"/>
        <v>0</v>
      </c>
      <c r="CE35" s="50">
        <f t="shared" si="55"/>
        <v>0</v>
      </c>
      <c r="CF35" s="50">
        <f t="shared" si="55"/>
        <v>0</v>
      </c>
      <c r="CG35" s="50">
        <f t="shared" si="55"/>
        <v>0</v>
      </c>
      <c r="CH35" s="50">
        <f t="shared" si="55"/>
        <v>0</v>
      </c>
      <c r="CI35" s="50">
        <f t="shared" si="55"/>
        <v>0</v>
      </c>
      <c r="CJ35" s="50">
        <f t="shared" si="55"/>
        <v>0</v>
      </c>
      <c r="CK35" s="50">
        <f t="shared" si="55"/>
        <v>0</v>
      </c>
      <c r="CL35" s="50">
        <f t="shared" si="55"/>
        <v>0</v>
      </c>
      <c r="CM35" s="50">
        <f t="shared" si="55"/>
        <v>0</v>
      </c>
      <c r="CN35" s="50">
        <f t="shared" si="55"/>
        <v>0</v>
      </c>
      <c r="CO35" s="50">
        <f t="shared" si="55"/>
        <v>0</v>
      </c>
      <c r="CP35" s="50">
        <f t="shared" si="55"/>
        <v>0</v>
      </c>
      <c r="CQ35" s="50">
        <f t="shared" si="55"/>
        <v>0</v>
      </c>
      <c r="CR35" s="50">
        <f t="shared" si="55"/>
        <v>0</v>
      </c>
      <c r="CS35" s="50">
        <f t="shared" si="55"/>
        <v>0</v>
      </c>
      <c r="CT35" s="50">
        <f t="shared" si="55"/>
        <v>0</v>
      </c>
      <c r="CU35" s="50">
        <f t="shared" si="55"/>
        <v>0</v>
      </c>
      <c r="CV35" s="50">
        <f t="shared" si="55"/>
        <v>0</v>
      </c>
      <c r="CW35" s="50">
        <f t="shared" si="55"/>
        <v>0</v>
      </c>
      <c r="CX35" s="50">
        <f t="shared" si="55"/>
        <v>0</v>
      </c>
      <c r="CY35" s="79">
        <f t="shared" si="55"/>
        <v>0</v>
      </c>
      <c r="CZ35" s="49">
        <f t="shared" si="55"/>
        <v>0</v>
      </c>
      <c r="DA35" s="50">
        <f t="shared" si="55"/>
        <v>0</v>
      </c>
      <c r="DB35" s="50">
        <f t="shared" si="55"/>
        <v>0</v>
      </c>
      <c r="DC35" s="80">
        <f t="shared" si="5"/>
        <v>0</v>
      </c>
      <c r="DG35">
        <f t="shared" si="55"/>
        <v>0</v>
      </c>
      <c r="DH35">
        <f t="shared" si="55"/>
        <v>0</v>
      </c>
      <c r="DI35">
        <f t="shared" si="55"/>
        <v>0</v>
      </c>
      <c r="DJ35">
        <f t="shared" si="55"/>
        <v>0</v>
      </c>
      <c r="DK35">
        <f t="shared" si="55"/>
        <v>0</v>
      </c>
      <c r="DL35">
        <f t="shared" si="55"/>
        <v>0</v>
      </c>
      <c r="DM35">
        <f t="shared" si="55"/>
        <v>0</v>
      </c>
      <c r="DN35">
        <f t="shared" si="55"/>
        <v>0</v>
      </c>
      <c r="DO35">
        <f t="shared" si="55"/>
        <v>0</v>
      </c>
      <c r="DP35">
        <f t="shared" si="55"/>
        <v>0</v>
      </c>
      <c r="DQ35" s="114">
        <f t="shared" si="55"/>
        <v>0</v>
      </c>
      <c r="DR35">
        <f t="shared" si="55"/>
        <v>0</v>
      </c>
      <c r="DS35">
        <f t="shared" si="55"/>
        <v>0</v>
      </c>
      <c r="DT35">
        <f t="shared" si="55"/>
        <v>0</v>
      </c>
      <c r="DU35">
        <f t="shared" si="55"/>
        <v>0</v>
      </c>
      <c r="DV35">
        <f t="shared" si="55"/>
        <v>0</v>
      </c>
      <c r="DW35">
        <f t="shared" si="55"/>
        <v>0</v>
      </c>
      <c r="DX35">
        <f t="shared" si="55"/>
        <v>0</v>
      </c>
      <c r="DY35">
        <f t="shared" si="55"/>
        <v>0</v>
      </c>
      <c r="DZ35">
        <f t="shared" si="55"/>
        <v>0</v>
      </c>
      <c r="EA35">
        <f t="shared" si="55"/>
        <v>0</v>
      </c>
      <c r="EB35" s="115">
        <f t="shared" si="55"/>
        <v>0</v>
      </c>
      <c r="EC35">
        <f t="shared" si="55"/>
        <v>0</v>
      </c>
      <c r="ED35">
        <f t="shared" si="55"/>
        <v>0</v>
      </c>
      <c r="EE35">
        <f t="shared" si="55"/>
        <v>0</v>
      </c>
      <c r="EF35">
        <f t="shared" si="55"/>
        <v>0</v>
      </c>
      <c r="EG35">
        <f t="shared" si="55"/>
        <v>0</v>
      </c>
      <c r="EH35">
        <f t="shared" si="55"/>
        <v>0</v>
      </c>
      <c r="EI35">
        <f t="shared" ref="EI35:EM35" si="56">SUM(EI27:EI34)</f>
        <v>0</v>
      </c>
      <c r="EJ35">
        <f t="shared" si="56"/>
        <v>0</v>
      </c>
      <c r="EK35">
        <f t="shared" si="56"/>
        <v>0</v>
      </c>
      <c r="EL35">
        <f t="shared" si="56"/>
        <v>0</v>
      </c>
      <c r="EM35" s="116">
        <f t="shared" si="56"/>
        <v>0</v>
      </c>
    </row>
    <row r="36" ht="15.75" spans="2:143">
      <c r="B36" s="21" t="s">
        <v>70</v>
      </c>
      <c r="C36" s="22">
        <v>28</v>
      </c>
      <c r="D36" s="23" t="s">
        <v>71</v>
      </c>
      <c r="E36" s="24">
        <v>6421</v>
      </c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71"/>
      <c r="AJ36" s="25">
        <f t="shared" ref="AJ36:AK42" si="57">F36+I36+L36+O36+R36+U36+X36+AA36+AD36+AG36</f>
        <v>0</v>
      </c>
      <c r="AK36" s="26">
        <f t="shared" si="57"/>
        <v>0</v>
      </c>
      <c r="AL36" s="26"/>
      <c r="AM36" s="72">
        <f t="shared" si="1"/>
        <v>0</v>
      </c>
      <c r="AN36" s="25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71"/>
      <c r="BR36" s="25">
        <f t="shared" ref="BR36:BS42" si="58">AN36+AQ36+AT36+AW36+AZ36+BC36+BF36+BI36+BL36+BO36</f>
        <v>0</v>
      </c>
      <c r="BS36" s="26">
        <f t="shared" si="58"/>
        <v>0</v>
      </c>
      <c r="BT36" s="26"/>
      <c r="BU36" s="72">
        <f t="shared" si="3"/>
        <v>0</v>
      </c>
      <c r="BV36" s="25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71"/>
      <c r="CZ36" s="25">
        <f t="shared" ref="CZ36:DA42" si="59">BV36+BY36+CB36+CE36+CH36+CK36+CN36+CQ36+CT36+CW36</f>
        <v>0</v>
      </c>
      <c r="DA36" s="26">
        <f t="shared" si="59"/>
        <v>0</v>
      </c>
      <c r="DB36" s="26"/>
      <c r="DC36" s="72">
        <f t="shared" si="5"/>
        <v>0</v>
      </c>
      <c r="DG36">
        <f t="shared" si="6"/>
        <v>0</v>
      </c>
      <c r="DH36">
        <f t="shared" si="7"/>
        <v>0</v>
      </c>
      <c r="DI36">
        <f t="shared" si="8"/>
        <v>0</v>
      </c>
      <c r="DJ36">
        <f t="shared" si="9"/>
        <v>0</v>
      </c>
      <c r="DK36">
        <f t="shared" si="10"/>
        <v>0</v>
      </c>
      <c r="DL36">
        <f t="shared" si="11"/>
        <v>0</v>
      </c>
      <c r="DM36">
        <f t="shared" si="12"/>
        <v>0</v>
      </c>
      <c r="DN36">
        <f t="shared" si="13"/>
        <v>0</v>
      </c>
      <c r="DO36">
        <f t="shared" si="14"/>
        <v>0</v>
      </c>
      <c r="DP36">
        <f t="shared" si="15"/>
        <v>0</v>
      </c>
      <c r="DQ36" s="114">
        <f t="shared" si="16"/>
        <v>0</v>
      </c>
      <c r="DR36">
        <f t="shared" si="17"/>
        <v>0</v>
      </c>
      <c r="DS36">
        <f t="shared" si="18"/>
        <v>0</v>
      </c>
      <c r="DT36">
        <f t="shared" si="19"/>
        <v>0</v>
      </c>
      <c r="DU36">
        <f t="shared" si="20"/>
        <v>0</v>
      </c>
      <c r="DV36">
        <f t="shared" si="21"/>
        <v>0</v>
      </c>
      <c r="DW36">
        <f t="shared" si="22"/>
        <v>0</v>
      </c>
      <c r="DX36">
        <f t="shared" si="23"/>
        <v>0</v>
      </c>
      <c r="DY36">
        <f t="shared" si="24"/>
        <v>0</v>
      </c>
      <c r="DZ36">
        <f t="shared" si="25"/>
        <v>0</v>
      </c>
      <c r="EA36">
        <f t="shared" si="26"/>
        <v>0</v>
      </c>
      <c r="EB36" s="115">
        <f t="shared" si="27"/>
        <v>0</v>
      </c>
      <c r="EC36">
        <f t="shared" si="28"/>
        <v>0</v>
      </c>
      <c r="ED36">
        <f t="shared" si="29"/>
        <v>0</v>
      </c>
      <c r="EE36">
        <f t="shared" si="30"/>
        <v>0</v>
      </c>
      <c r="EF36">
        <f t="shared" si="31"/>
        <v>0</v>
      </c>
      <c r="EG36">
        <f t="shared" si="32"/>
        <v>0</v>
      </c>
      <c r="EH36">
        <f t="shared" si="33"/>
        <v>0</v>
      </c>
      <c r="EI36">
        <f t="shared" si="34"/>
        <v>0</v>
      </c>
      <c r="EJ36">
        <f t="shared" si="35"/>
        <v>0</v>
      </c>
      <c r="EK36">
        <f t="shared" si="36"/>
        <v>0</v>
      </c>
      <c r="EL36">
        <f t="shared" si="37"/>
        <v>0</v>
      </c>
      <c r="EM36" s="116">
        <f t="shared" si="38"/>
        <v>0</v>
      </c>
    </row>
    <row r="37" ht="15.75" spans="2:143">
      <c r="B37" s="51"/>
      <c r="C37" s="36">
        <v>29</v>
      </c>
      <c r="D37" s="37" t="s">
        <v>72</v>
      </c>
      <c r="E37" s="38">
        <v>3276</v>
      </c>
      <c r="F37" s="31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73"/>
      <c r="AJ37" s="31">
        <f t="shared" si="57"/>
        <v>0</v>
      </c>
      <c r="AK37" s="32">
        <f t="shared" si="57"/>
        <v>0</v>
      </c>
      <c r="AL37" s="32"/>
      <c r="AM37" s="76">
        <f t="shared" si="1"/>
        <v>0</v>
      </c>
      <c r="AN37" s="31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73"/>
      <c r="BR37" s="31">
        <f t="shared" si="58"/>
        <v>0</v>
      </c>
      <c r="BS37" s="32">
        <f t="shared" si="58"/>
        <v>0</v>
      </c>
      <c r="BT37" s="32"/>
      <c r="BU37" s="76">
        <f t="shared" si="3"/>
        <v>0</v>
      </c>
      <c r="BV37" s="31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73"/>
      <c r="CZ37" s="31">
        <f t="shared" si="59"/>
        <v>0</v>
      </c>
      <c r="DA37" s="32">
        <f t="shared" si="59"/>
        <v>0</v>
      </c>
      <c r="DB37" s="32"/>
      <c r="DC37" s="76">
        <f t="shared" si="5"/>
        <v>0</v>
      </c>
      <c r="DG37">
        <f t="shared" si="6"/>
        <v>0</v>
      </c>
      <c r="DH37">
        <f t="shared" si="7"/>
        <v>0</v>
      </c>
      <c r="DI37">
        <f t="shared" si="8"/>
        <v>0</v>
      </c>
      <c r="DJ37">
        <f t="shared" si="9"/>
        <v>0</v>
      </c>
      <c r="DK37">
        <f t="shared" si="10"/>
        <v>0</v>
      </c>
      <c r="DL37">
        <f t="shared" si="11"/>
        <v>0</v>
      </c>
      <c r="DM37">
        <f t="shared" si="12"/>
        <v>0</v>
      </c>
      <c r="DN37">
        <f t="shared" si="13"/>
        <v>0</v>
      </c>
      <c r="DO37">
        <f t="shared" si="14"/>
        <v>0</v>
      </c>
      <c r="DP37">
        <f t="shared" si="15"/>
        <v>0</v>
      </c>
      <c r="DQ37" s="114">
        <f t="shared" si="16"/>
        <v>0</v>
      </c>
      <c r="DR37">
        <f t="shared" si="17"/>
        <v>0</v>
      </c>
      <c r="DS37">
        <f t="shared" si="18"/>
        <v>0</v>
      </c>
      <c r="DT37">
        <f t="shared" si="19"/>
        <v>0</v>
      </c>
      <c r="DU37">
        <f t="shared" si="20"/>
        <v>0</v>
      </c>
      <c r="DV37">
        <f t="shared" si="21"/>
        <v>0</v>
      </c>
      <c r="DW37">
        <f t="shared" si="22"/>
        <v>0</v>
      </c>
      <c r="DX37">
        <f t="shared" si="23"/>
        <v>0</v>
      </c>
      <c r="DY37">
        <f t="shared" si="24"/>
        <v>0</v>
      </c>
      <c r="DZ37">
        <f t="shared" si="25"/>
        <v>0</v>
      </c>
      <c r="EA37">
        <f t="shared" si="26"/>
        <v>0</v>
      </c>
      <c r="EB37" s="115">
        <f t="shared" si="27"/>
        <v>0</v>
      </c>
      <c r="EC37">
        <f t="shared" si="28"/>
        <v>0</v>
      </c>
      <c r="ED37">
        <f t="shared" si="29"/>
        <v>0</v>
      </c>
      <c r="EE37">
        <f t="shared" si="30"/>
        <v>0</v>
      </c>
      <c r="EF37">
        <f t="shared" si="31"/>
        <v>0</v>
      </c>
      <c r="EG37">
        <f t="shared" si="32"/>
        <v>0</v>
      </c>
      <c r="EH37">
        <f t="shared" si="33"/>
        <v>0</v>
      </c>
      <c r="EI37">
        <f t="shared" si="34"/>
        <v>0</v>
      </c>
      <c r="EJ37">
        <f t="shared" si="35"/>
        <v>0</v>
      </c>
      <c r="EK37">
        <f t="shared" si="36"/>
        <v>0</v>
      </c>
      <c r="EL37">
        <f t="shared" si="37"/>
        <v>0</v>
      </c>
      <c r="EM37" s="116">
        <f t="shared" si="38"/>
        <v>0</v>
      </c>
    </row>
    <row r="38" ht="15.75" spans="2:143">
      <c r="B38" s="51"/>
      <c r="C38" s="36">
        <v>30</v>
      </c>
      <c r="D38" s="37" t="s">
        <v>73</v>
      </c>
      <c r="E38" s="38">
        <v>4222</v>
      </c>
      <c r="F38" s="31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73"/>
      <c r="AJ38" s="31">
        <f t="shared" si="57"/>
        <v>0</v>
      </c>
      <c r="AK38" s="32">
        <f t="shared" si="57"/>
        <v>0</v>
      </c>
      <c r="AL38" s="32"/>
      <c r="AM38" s="76">
        <f t="shared" si="1"/>
        <v>0</v>
      </c>
      <c r="AN38" s="31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73"/>
      <c r="BR38" s="31">
        <f t="shared" si="58"/>
        <v>0</v>
      </c>
      <c r="BS38" s="32">
        <f t="shared" si="58"/>
        <v>0</v>
      </c>
      <c r="BT38" s="32"/>
      <c r="BU38" s="76">
        <f t="shared" si="3"/>
        <v>0</v>
      </c>
      <c r="BV38" s="31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73"/>
      <c r="CZ38" s="31">
        <f t="shared" si="59"/>
        <v>0</v>
      </c>
      <c r="DA38" s="32">
        <f t="shared" si="59"/>
        <v>0</v>
      </c>
      <c r="DB38" s="32"/>
      <c r="DC38" s="76">
        <f t="shared" si="5"/>
        <v>0</v>
      </c>
      <c r="DG38">
        <f t="shared" si="6"/>
        <v>0</v>
      </c>
      <c r="DH38">
        <f t="shared" si="7"/>
        <v>0</v>
      </c>
      <c r="DI38">
        <f t="shared" si="8"/>
        <v>0</v>
      </c>
      <c r="DJ38">
        <f t="shared" si="9"/>
        <v>0</v>
      </c>
      <c r="DK38">
        <f t="shared" si="10"/>
        <v>0</v>
      </c>
      <c r="DL38">
        <f t="shared" si="11"/>
        <v>0</v>
      </c>
      <c r="DM38">
        <f t="shared" si="12"/>
        <v>0</v>
      </c>
      <c r="DN38">
        <f t="shared" si="13"/>
        <v>0</v>
      </c>
      <c r="DO38">
        <f t="shared" si="14"/>
        <v>0</v>
      </c>
      <c r="DP38">
        <f t="shared" si="15"/>
        <v>0</v>
      </c>
      <c r="DQ38" s="114">
        <f t="shared" si="16"/>
        <v>0</v>
      </c>
      <c r="DR38">
        <f t="shared" si="17"/>
        <v>0</v>
      </c>
      <c r="DS38">
        <f t="shared" si="18"/>
        <v>0</v>
      </c>
      <c r="DT38">
        <f t="shared" si="19"/>
        <v>0</v>
      </c>
      <c r="DU38">
        <f t="shared" si="20"/>
        <v>0</v>
      </c>
      <c r="DV38">
        <f t="shared" si="21"/>
        <v>0</v>
      </c>
      <c r="DW38">
        <f t="shared" si="22"/>
        <v>0</v>
      </c>
      <c r="DX38">
        <f t="shared" si="23"/>
        <v>0</v>
      </c>
      <c r="DY38">
        <f t="shared" si="24"/>
        <v>0</v>
      </c>
      <c r="DZ38">
        <f t="shared" si="25"/>
        <v>0</v>
      </c>
      <c r="EA38">
        <f t="shared" si="26"/>
        <v>0</v>
      </c>
      <c r="EB38" s="115">
        <f t="shared" si="27"/>
        <v>0</v>
      </c>
      <c r="EC38">
        <f t="shared" si="28"/>
        <v>0</v>
      </c>
      <c r="ED38">
        <f t="shared" si="29"/>
        <v>0</v>
      </c>
      <c r="EE38">
        <f t="shared" si="30"/>
        <v>0</v>
      </c>
      <c r="EF38">
        <f t="shared" si="31"/>
        <v>0</v>
      </c>
      <c r="EG38">
        <f t="shared" si="32"/>
        <v>0</v>
      </c>
      <c r="EH38">
        <f t="shared" si="33"/>
        <v>0</v>
      </c>
      <c r="EI38">
        <f t="shared" si="34"/>
        <v>0</v>
      </c>
      <c r="EJ38">
        <f t="shared" si="35"/>
        <v>0</v>
      </c>
      <c r="EK38">
        <f t="shared" si="36"/>
        <v>0</v>
      </c>
      <c r="EL38">
        <f t="shared" si="37"/>
        <v>0</v>
      </c>
      <c r="EM38" s="116">
        <f t="shared" si="38"/>
        <v>0</v>
      </c>
    </row>
    <row r="39" ht="15.75" spans="2:143">
      <c r="B39" s="51"/>
      <c r="C39" s="36">
        <v>31</v>
      </c>
      <c r="D39" s="37" t="s">
        <v>74</v>
      </c>
      <c r="E39" s="38">
        <v>3023</v>
      </c>
      <c r="F39" s="31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73"/>
      <c r="AJ39" s="31">
        <f t="shared" si="57"/>
        <v>0</v>
      </c>
      <c r="AK39" s="32">
        <f t="shared" si="57"/>
        <v>0</v>
      </c>
      <c r="AL39" s="32"/>
      <c r="AM39" s="76">
        <f t="shared" si="1"/>
        <v>0</v>
      </c>
      <c r="AN39" s="31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73"/>
      <c r="BR39" s="31">
        <f t="shared" si="58"/>
        <v>0</v>
      </c>
      <c r="BS39" s="32">
        <f t="shared" si="58"/>
        <v>0</v>
      </c>
      <c r="BT39" s="32"/>
      <c r="BU39" s="76">
        <f t="shared" si="3"/>
        <v>0</v>
      </c>
      <c r="BV39" s="31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73"/>
      <c r="CZ39" s="31">
        <f t="shared" si="59"/>
        <v>0</v>
      </c>
      <c r="DA39" s="32">
        <f t="shared" si="59"/>
        <v>0</v>
      </c>
      <c r="DB39" s="32"/>
      <c r="DC39" s="76">
        <f t="shared" si="5"/>
        <v>0</v>
      </c>
      <c r="DG39">
        <f t="shared" si="6"/>
        <v>0</v>
      </c>
      <c r="DH39">
        <f t="shared" si="7"/>
        <v>0</v>
      </c>
      <c r="DI39">
        <f t="shared" si="8"/>
        <v>0</v>
      </c>
      <c r="DJ39">
        <f t="shared" si="9"/>
        <v>0</v>
      </c>
      <c r="DK39">
        <f t="shared" si="10"/>
        <v>0</v>
      </c>
      <c r="DL39">
        <f t="shared" si="11"/>
        <v>0</v>
      </c>
      <c r="DM39">
        <f t="shared" si="12"/>
        <v>0</v>
      </c>
      <c r="DN39">
        <f t="shared" si="13"/>
        <v>0</v>
      </c>
      <c r="DO39">
        <f t="shared" si="14"/>
        <v>0</v>
      </c>
      <c r="DP39">
        <f t="shared" si="15"/>
        <v>0</v>
      </c>
      <c r="DQ39" s="114">
        <f t="shared" si="16"/>
        <v>0</v>
      </c>
      <c r="DR39">
        <f t="shared" si="17"/>
        <v>0</v>
      </c>
      <c r="DS39">
        <f t="shared" si="18"/>
        <v>0</v>
      </c>
      <c r="DT39">
        <f t="shared" si="19"/>
        <v>0</v>
      </c>
      <c r="DU39">
        <f t="shared" si="20"/>
        <v>0</v>
      </c>
      <c r="DV39">
        <f t="shared" si="21"/>
        <v>0</v>
      </c>
      <c r="DW39">
        <f t="shared" si="22"/>
        <v>0</v>
      </c>
      <c r="DX39">
        <f t="shared" si="23"/>
        <v>0</v>
      </c>
      <c r="DY39">
        <f t="shared" si="24"/>
        <v>0</v>
      </c>
      <c r="DZ39">
        <f t="shared" si="25"/>
        <v>0</v>
      </c>
      <c r="EA39">
        <f t="shared" si="26"/>
        <v>0</v>
      </c>
      <c r="EB39" s="115">
        <f t="shared" si="27"/>
        <v>0</v>
      </c>
      <c r="EC39">
        <f t="shared" si="28"/>
        <v>0</v>
      </c>
      <c r="ED39">
        <f t="shared" si="29"/>
        <v>0</v>
      </c>
      <c r="EE39">
        <f t="shared" si="30"/>
        <v>0</v>
      </c>
      <c r="EF39">
        <f t="shared" si="31"/>
        <v>0</v>
      </c>
      <c r="EG39">
        <f t="shared" si="32"/>
        <v>0</v>
      </c>
      <c r="EH39">
        <f t="shared" si="33"/>
        <v>0</v>
      </c>
      <c r="EI39">
        <f t="shared" si="34"/>
        <v>0</v>
      </c>
      <c r="EJ39">
        <f t="shared" si="35"/>
        <v>0</v>
      </c>
      <c r="EK39">
        <f t="shared" si="36"/>
        <v>0</v>
      </c>
      <c r="EL39">
        <f t="shared" si="37"/>
        <v>0</v>
      </c>
      <c r="EM39" s="116">
        <f t="shared" si="38"/>
        <v>0</v>
      </c>
    </row>
    <row r="40" ht="15.75" spans="2:143">
      <c r="B40" s="51"/>
      <c r="C40" s="36">
        <v>32</v>
      </c>
      <c r="D40" s="37" t="s">
        <v>75</v>
      </c>
      <c r="E40" s="38">
        <v>3955</v>
      </c>
      <c r="F40" s="31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73"/>
      <c r="AJ40" s="31">
        <f t="shared" si="57"/>
        <v>0</v>
      </c>
      <c r="AK40" s="32">
        <f t="shared" si="57"/>
        <v>0</v>
      </c>
      <c r="AL40" s="32"/>
      <c r="AM40" s="76">
        <f t="shared" si="1"/>
        <v>0</v>
      </c>
      <c r="AN40" s="31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73"/>
      <c r="BR40" s="31">
        <f t="shared" si="58"/>
        <v>0</v>
      </c>
      <c r="BS40" s="32">
        <f t="shared" si="58"/>
        <v>0</v>
      </c>
      <c r="BT40" s="32"/>
      <c r="BU40" s="76">
        <f t="shared" si="3"/>
        <v>0</v>
      </c>
      <c r="BV40" s="31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73"/>
      <c r="CZ40" s="31">
        <f t="shared" si="59"/>
        <v>0</v>
      </c>
      <c r="DA40" s="32">
        <f t="shared" si="59"/>
        <v>0</v>
      </c>
      <c r="DB40" s="32"/>
      <c r="DC40" s="76">
        <f t="shared" si="5"/>
        <v>0</v>
      </c>
      <c r="DG40">
        <f t="shared" si="6"/>
        <v>0</v>
      </c>
      <c r="DH40">
        <f t="shared" si="7"/>
        <v>0</v>
      </c>
      <c r="DI40">
        <f t="shared" si="8"/>
        <v>0</v>
      </c>
      <c r="DJ40">
        <f t="shared" si="9"/>
        <v>0</v>
      </c>
      <c r="DK40">
        <f t="shared" si="10"/>
        <v>0</v>
      </c>
      <c r="DL40">
        <f t="shared" si="11"/>
        <v>0</v>
      </c>
      <c r="DM40">
        <f t="shared" si="12"/>
        <v>0</v>
      </c>
      <c r="DN40">
        <f t="shared" si="13"/>
        <v>0</v>
      </c>
      <c r="DO40">
        <f t="shared" si="14"/>
        <v>0</v>
      </c>
      <c r="DP40">
        <f t="shared" si="15"/>
        <v>0</v>
      </c>
      <c r="DQ40" s="114">
        <f t="shared" si="16"/>
        <v>0</v>
      </c>
      <c r="DR40">
        <f t="shared" si="17"/>
        <v>0</v>
      </c>
      <c r="DS40">
        <f t="shared" si="18"/>
        <v>0</v>
      </c>
      <c r="DT40">
        <f t="shared" si="19"/>
        <v>0</v>
      </c>
      <c r="DU40">
        <f t="shared" si="20"/>
        <v>0</v>
      </c>
      <c r="DV40">
        <f t="shared" si="21"/>
        <v>0</v>
      </c>
      <c r="DW40">
        <f t="shared" si="22"/>
        <v>0</v>
      </c>
      <c r="DX40">
        <f t="shared" si="23"/>
        <v>0</v>
      </c>
      <c r="DY40">
        <f t="shared" si="24"/>
        <v>0</v>
      </c>
      <c r="DZ40">
        <f t="shared" si="25"/>
        <v>0</v>
      </c>
      <c r="EA40">
        <f t="shared" si="26"/>
        <v>0</v>
      </c>
      <c r="EB40" s="115">
        <f t="shared" si="27"/>
        <v>0</v>
      </c>
      <c r="EC40">
        <f t="shared" si="28"/>
        <v>0</v>
      </c>
      <c r="ED40">
        <f t="shared" si="29"/>
        <v>0</v>
      </c>
      <c r="EE40">
        <f t="shared" si="30"/>
        <v>0</v>
      </c>
      <c r="EF40">
        <f t="shared" si="31"/>
        <v>0</v>
      </c>
      <c r="EG40">
        <f t="shared" si="32"/>
        <v>0</v>
      </c>
      <c r="EH40">
        <f t="shared" si="33"/>
        <v>0</v>
      </c>
      <c r="EI40">
        <f t="shared" si="34"/>
        <v>0</v>
      </c>
      <c r="EJ40">
        <f t="shared" si="35"/>
        <v>0</v>
      </c>
      <c r="EK40">
        <f t="shared" si="36"/>
        <v>0</v>
      </c>
      <c r="EL40">
        <f t="shared" si="37"/>
        <v>0</v>
      </c>
      <c r="EM40" s="116">
        <f t="shared" si="38"/>
        <v>0</v>
      </c>
    </row>
    <row r="41" ht="15.75" spans="2:143">
      <c r="B41" s="51"/>
      <c r="C41" s="36">
        <v>33</v>
      </c>
      <c r="D41" s="37" t="s">
        <v>76</v>
      </c>
      <c r="E41" s="38">
        <v>3342</v>
      </c>
      <c r="F41" s="31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73"/>
      <c r="AJ41" s="31">
        <f t="shared" si="57"/>
        <v>0</v>
      </c>
      <c r="AK41" s="32">
        <f t="shared" si="57"/>
        <v>0</v>
      </c>
      <c r="AL41" s="32"/>
      <c r="AM41" s="76">
        <f t="shared" si="1"/>
        <v>0</v>
      </c>
      <c r="AN41" s="31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73"/>
      <c r="BR41" s="31">
        <f t="shared" si="58"/>
        <v>0</v>
      </c>
      <c r="BS41" s="32">
        <f t="shared" si="58"/>
        <v>0</v>
      </c>
      <c r="BT41" s="32"/>
      <c r="BU41" s="76">
        <f t="shared" si="3"/>
        <v>0</v>
      </c>
      <c r="BV41" s="31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73"/>
      <c r="CZ41" s="31">
        <f t="shared" si="59"/>
        <v>0</v>
      </c>
      <c r="DA41" s="32">
        <f t="shared" si="59"/>
        <v>0</v>
      </c>
      <c r="DB41" s="32"/>
      <c r="DC41" s="76">
        <f t="shared" si="5"/>
        <v>0</v>
      </c>
      <c r="DG41">
        <f t="shared" si="6"/>
        <v>0</v>
      </c>
      <c r="DH41">
        <f t="shared" si="7"/>
        <v>0</v>
      </c>
      <c r="DI41">
        <f t="shared" si="8"/>
        <v>0</v>
      </c>
      <c r="DJ41">
        <f t="shared" si="9"/>
        <v>0</v>
      </c>
      <c r="DK41">
        <f t="shared" si="10"/>
        <v>0</v>
      </c>
      <c r="DL41">
        <f t="shared" si="11"/>
        <v>0</v>
      </c>
      <c r="DM41">
        <f t="shared" si="12"/>
        <v>0</v>
      </c>
      <c r="DN41">
        <f t="shared" si="13"/>
        <v>0</v>
      </c>
      <c r="DO41">
        <f t="shared" si="14"/>
        <v>0</v>
      </c>
      <c r="DP41">
        <f t="shared" si="15"/>
        <v>0</v>
      </c>
      <c r="DQ41" s="114">
        <f t="shared" si="16"/>
        <v>0</v>
      </c>
      <c r="DR41">
        <f t="shared" si="17"/>
        <v>0</v>
      </c>
      <c r="DS41">
        <f t="shared" si="18"/>
        <v>0</v>
      </c>
      <c r="DT41">
        <f t="shared" si="19"/>
        <v>0</v>
      </c>
      <c r="DU41">
        <f t="shared" si="20"/>
        <v>0</v>
      </c>
      <c r="DV41">
        <f t="shared" si="21"/>
        <v>0</v>
      </c>
      <c r="DW41">
        <f t="shared" si="22"/>
        <v>0</v>
      </c>
      <c r="DX41">
        <f t="shared" si="23"/>
        <v>0</v>
      </c>
      <c r="DY41">
        <f t="shared" si="24"/>
        <v>0</v>
      </c>
      <c r="DZ41">
        <f t="shared" si="25"/>
        <v>0</v>
      </c>
      <c r="EA41">
        <f t="shared" si="26"/>
        <v>0</v>
      </c>
      <c r="EB41" s="115">
        <f t="shared" si="27"/>
        <v>0</v>
      </c>
      <c r="EC41">
        <f t="shared" si="28"/>
        <v>0</v>
      </c>
      <c r="ED41">
        <f t="shared" si="29"/>
        <v>0</v>
      </c>
      <c r="EE41">
        <f t="shared" si="30"/>
        <v>0</v>
      </c>
      <c r="EF41">
        <f t="shared" si="31"/>
        <v>0</v>
      </c>
      <c r="EG41">
        <f t="shared" si="32"/>
        <v>0</v>
      </c>
      <c r="EH41">
        <f t="shared" si="33"/>
        <v>0</v>
      </c>
      <c r="EI41">
        <f t="shared" si="34"/>
        <v>0</v>
      </c>
      <c r="EJ41">
        <f t="shared" si="35"/>
        <v>0</v>
      </c>
      <c r="EK41">
        <f t="shared" si="36"/>
        <v>0</v>
      </c>
      <c r="EL41">
        <f t="shared" si="37"/>
        <v>0</v>
      </c>
      <c r="EM41" s="116">
        <f t="shared" si="38"/>
        <v>0</v>
      </c>
    </row>
    <row r="42" ht="16.5" spans="2:143">
      <c r="B42" s="52"/>
      <c r="C42" s="40">
        <v>34</v>
      </c>
      <c r="D42" s="41" t="s">
        <v>77</v>
      </c>
      <c r="E42" s="42">
        <v>5716</v>
      </c>
      <c r="F42" s="43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77"/>
      <c r="AJ42" s="43">
        <f t="shared" si="57"/>
        <v>0</v>
      </c>
      <c r="AK42" s="44">
        <f t="shared" si="57"/>
        <v>0</v>
      </c>
      <c r="AL42" s="44"/>
      <c r="AM42" s="78">
        <f t="shared" si="1"/>
        <v>0</v>
      </c>
      <c r="AN42" s="43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77"/>
      <c r="BR42" s="43">
        <f t="shared" si="58"/>
        <v>0</v>
      </c>
      <c r="BS42" s="44">
        <f t="shared" si="58"/>
        <v>0</v>
      </c>
      <c r="BT42" s="44"/>
      <c r="BU42" s="78">
        <f t="shared" si="3"/>
        <v>0</v>
      </c>
      <c r="BV42" s="43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77"/>
      <c r="CZ42" s="43">
        <f t="shared" si="59"/>
        <v>0</v>
      </c>
      <c r="DA42" s="44">
        <f t="shared" si="59"/>
        <v>0</v>
      </c>
      <c r="DB42" s="44"/>
      <c r="DC42" s="78">
        <f t="shared" si="5"/>
        <v>0</v>
      </c>
      <c r="DG42">
        <f t="shared" si="6"/>
        <v>0</v>
      </c>
      <c r="DH42">
        <f t="shared" si="7"/>
        <v>0</v>
      </c>
      <c r="DI42">
        <f t="shared" si="8"/>
        <v>0</v>
      </c>
      <c r="DJ42">
        <f t="shared" si="9"/>
        <v>0</v>
      </c>
      <c r="DK42">
        <f t="shared" si="10"/>
        <v>0</v>
      </c>
      <c r="DL42">
        <f t="shared" si="11"/>
        <v>0</v>
      </c>
      <c r="DM42">
        <f t="shared" si="12"/>
        <v>0</v>
      </c>
      <c r="DN42">
        <f t="shared" si="13"/>
        <v>0</v>
      </c>
      <c r="DO42">
        <f t="shared" si="14"/>
        <v>0</v>
      </c>
      <c r="DP42">
        <f t="shared" si="15"/>
        <v>0</v>
      </c>
      <c r="DQ42" s="114">
        <f t="shared" si="16"/>
        <v>0</v>
      </c>
      <c r="DR42">
        <f t="shared" si="17"/>
        <v>0</v>
      </c>
      <c r="DS42">
        <f t="shared" si="18"/>
        <v>0</v>
      </c>
      <c r="DT42">
        <f t="shared" si="19"/>
        <v>0</v>
      </c>
      <c r="DU42">
        <f t="shared" si="20"/>
        <v>0</v>
      </c>
      <c r="DV42">
        <f t="shared" si="21"/>
        <v>0</v>
      </c>
      <c r="DW42">
        <f t="shared" si="22"/>
        <v>0</v>
      </c>
      <c r="DX42">
        <f t="shared" si="23"/>
        <v>0</v>
      </c>
      <c r="DY42">
        <f t="shared" si="24"/>
        <v>0</v>
      </c>
      <c r="DZ42">
        <f t="shared" si="25"/>
        <v>0</v>
      </c>
      <c r="EA42">
        <f t="shared" si="26"/>
        <v>0</v>
      </c>
      <c r="EB42" s="115">
        <f t="shared" si="27"/>
        <v>0</v>
      </c>
      <c r="EC42">
        <f t="shared" si="28"/>
        <v>0</v>
      </c>
      <c r="ED42">
        <f t="shared" si="29"/>
        <v>0</v>
      </c>
      <c r="EE42">
        <f t="shared" si="30"/>
        <v>0</v>
      </c>
      <c r="EF42">
        <f t="shared" si="31"/>
        <v>0</v>
      </c>
      <c r="EG42">
        <f t="shared" si="32"/>
        <v>0</v>
      </c>
      <c r="EH42">
        <f t="shared" si="33"/>
        <v>0</v>
      </c>
      <c r="EI42">
        <f t="shared" si="34"/>
        <v>0</v>
      </c>
      <c r="EJ42">
        <f t="shared" si="35"/>
        <v>0</v>
      </c>
      <c r="EK42">
        <f t="shared" si="36"/>
        <v>0</v>
      </c>
      <c r="EL42">
        <f t="shared" si="37"/>
        <v>0</v>
      </c>
      <c r="EM42" s="116">
        <f t="shared" si="38"/>
        <v>0</v>
      </c>
    </row>
    <row r="43" ht="16.5" spans="2:143">
      <c r="B43" s="45"/>
      <c r="C43" s="46"/>
      <c r="D43" s="47" t="s">
        <v>43</v>
      </c>
      <c r="E43" s="48">
        <f>SUM(E36:E42)</f>
        <v>29955</v>
      </c>
      <c r="F43" s="49">
        <f>SUM(F36:F42)</f>
        <v>0</v>
      </c>
      <c r="G43" s="50">
        <f t="shared" ref="G43:AL43" si="60">SUM(G36:G42)</f>
        <v>0</v>
      </c>
      <c r="H43" s="50">
        <f t="shared" si="60"/>
        <v>0</v>
      </c>
      <c r="I43" s="50">
        <f t="shared" si="60"/>
        <v>0</v>
      </c>
      <c r="J43" s="50">
        <f t="shared" si="60"/>
        <v>0</v>
      </c>
      <c r="K43" s="50">
        <f t="shared" si="60"/>
        <v>0</v>
      </c>
      <c r="L43" s="50">
        <f t="shared" si="60"/>
        <v>0</v>
      </c>
      <c r="M43" s="50">
        <f t="shared" si="60"/>
        <v>0</v>
      </c>
      <c r="N43" s="50">
        <f t="shared" si="60"/>
        <v>0</v>
      </c>
      <c r="O43" s="50">
        <f t="shared" si="60"/>
        <v>0</v>
      </c>
      <c r="P43" s="50">
        <f t="shared" si="60"/>
        <v>0</v>
      </c>
      <c r="Q43" s="50">
        <f t="shared" si="60"/>
        <v>0</v>
      </c>
      <c r="R43" s="50">
        <f t="shared" si="60"/>
        <v>0</v>
      </c>
      <c r="S43" s="50">
        <f t="shared" si="60"/>
        <v>0</v>
      </c>
      <c r="T43" s="50">
        <f t="shared" si="60"/>
        <v>0</v>
      </c>
      <c r="U43" s="50">
        <f t="shared" si="60"/>
        <v>0</v>
      </c>
      <c r="V43" s="50">
        <f t="shared" si="60"/>
        <v>0</v>
      </c>
      <c r="W43" s="50">
        <f t="shared" si="60"/>
        <v>0</v>
      </c>
      <c r="X43" s="50">
        <f t="shared" si="60"/>
        <v>0</v>
      </c>
      <c r="Y43" s="50">
        <f t="shared" si="60"/>
        <v>0</v>
      </c>
      <c r="Z43" s="50">
        <f t="shared" si="60"/>
        <v>0</v>
      </c>
      <c r="AA43" s="50">
        <f t="shared" si="60"/>
        <v>0</v>
      </c>
      <c r="AB43" s="50">
        <f t="shared" si="60"/>
        <v>0</v>
      </c>
      <c r="AC43" s="50">
        <f t="shared" si="60"/>
        <v>0</v>
      </c>
      <c r="AD43" s="50">
        <f t="shared" si="60"/>
        <v>0</v>
      </c>
      <c r="AE43" s="50">
        <f t="shared" si="60"/>
        <v>0</v>
      </c>
      <c r="AF43" s="50">
        <f t="shared" si="60"/>
        <v>0</v>
      </c>
      <c r="AG43" s="50">
        <f t="shared" si="60"/>
        <v>0</v>
      </c>
      <c r="AH43" s="50">
        <f t="shared" si="60"/>
        <v>0</v>
      </c>
      <c r="AI43" s="79">
        <f t="shared" si="60"/>
        <v>0</v>
      </c>
      <c r="AJ43" s="49">
        <f t="shared" si="60"/>
        <v>0</v>
      </c>
      <c r="AK43" s="50">
        <f t="shared" si="60"/>
        <v>0</v>
      </c>
      <c r="AL43" s="50">
        <f t="shared" si="60"/>
        <v>0</v>
      </c>
      <c r="AM43" s="80">
        <f t="shared" si="1"/>
        <v>0</v>
      </c>
      <c r="AN43" s="49">
        <f>SUM(AN36:AN42)</f>
        <v>0</v>
      </c>
      <c r="AO43" s="50">
        <f t="shared" ref="AO43:BT43" si="61">SUM(AO36:AO42)</f>
        <v>0</v>
      </c>
      <c r="AP43" s="50">
        <f t="shared" si="61"/>
        <v>0</v>
      </c>
      <c r="AQ43" s="50">
        <f t="shared" si="61"/>
        <v>0</v>
      </c>
      <c r="AR43" s="50">
        <f t="shared" si="61"/>
        <v>0</v>
      </c>
      <c r="AS43" s="50">
        <f t="shared" si="61"/>
        <v>0</v>
      </c>
      <c r="AT43" s="50">
        <f t="shared" si="61"/>
        <v>0</v>
      </c>
      <c r="AU43" s="50">
        <f t="shared" si="61"/>
        <v>0</v>
      </c>
      <c r="AV43" s="50">
        <f t="shared" si="61"/>
        <v>0</v>
      </c>
      <c r="AW43" s="50">
        <f t="shared" si="61"/>
        <v>0</v>
      </c>
      <c r="AX43" s="50">
        <f t="shared" si="61"/>
        <v>0</v>
      </c>
      <c r="AY43" s="50">
        <f t="shared" si="61"/>
        <v>0</v>
      </c>
      <c r="AZ43" s="50">
        <f t="shared" si="61"/>
        <v>0</v>
      </c>
      <c r="BA43" s="50">
        <f t="shared" si="61"/>
        <v>0</v>
      </c>
      <c r="BB43" s="50">
        <f t="shared" si="61"/>
        <v>0</v>
      </c>
      <c r="BC43" s="50">
        <f t="shared" si="61"/>
        <v>0</v>
      </c>
      <c r="BD43" s="50">
        <f t="shared" si="61"/>
        <v>0</v>
      </c>
      <c r="BE43" s="50">
        <f t="shared" si="61"/>
        <v>0</v>
      </c>
      <c r="BF43" s="50">
        <f t="shared" si="61"/>
        <v>0</v>
      </c>
      <c r="BG43" s="50">
        <f t="shared" si="61"/>
        <v>0</v>
      </c>
      <c r="BH43" s="50">
        <f t="shared" si="61"/>
        <v>0</v>
      </c>
      <c r="BI43" s="50">
        <f t="shared" si="61"/>
        <v>0</v>
      </c>
      <c r="BJ43" s="50">
        <f t="shared" si="61"/>
        <v>0</v>
      </c>
      <c r="BK43" s="50">
        <f t="shared" si="61"/>
        <v>0</v>
      </c>
      <c r="BL43" s="50">
        <f t="shared" si="61"/>
        <v>0</v>
      </c>
      <c r="BM43" s="50">
        <f t="shared" si="61"/>
        <v>0</v>
      </c>
      <c r="BN43" s="50">
        <f t="shared" si="61"/>
        <v>0</v>
      </c>
      <c r="BO43" s="50">
        <f t="shared" si="61"/>
        <v>0</v>
      </c>
      <c r="BP43" s="50">
        <f t="shared" si="61"/>
        <v>0</v>
      </c>
      <c r="BQ43" s="79">
        <f t="shared" si="61"/>
        <v>0</v>
      </c>
      <c r="BR43" s="49">
        <f t="shared" si="61"/>
        <v>0</v>
      </c>
      <c r="BS43" s="50">
        <f t="shared" si="61"/>
        <v>0</v>
      </c>
      <c r="BT43" s="50">
        <f t="shared" si="61"/>
        <v>0</v>
      </c>
      <c r="BU43" s="80">
        <f t="shared" si="3"/>
        <v>0</v>
      </c>
      <c r="BV43" s="49">
        <f>SUM(BV36:BV42)</f>
        <v>0</v>
      </c>
      <c r="BW43" s="50">
        <f t="shared" ref="BW43:EH43" si="62">SUM(BW36:BW42)</f>
        <v>0</v>
      </c>
      <c r="BX43" s="50">
        <f t="shared" si="62"/>
        <v>0</v>
      </c>
      <c r="BY43" s="50">
        <f t="shared" si="62"/>
        <v>0</v>
      </c>
      <c r="BZ43" s="50">
        <f t="shared" si="62"/>
        <v>0</v>
      </c>
      <c r="CA43" s="50">
        <f t="shared" si="62"/>
        <v>0</v>
      </c>
      <c r="CB43" s="50">
        <f t="shared" si="62"/>
        <v>0</v>
      </c>
      <c r="CC43" s="50">
        <f t="shared" si="62"/>
        <v>0</v>
      </c>
      <c r="CD43" s="50">
        <f t="shared" si="62"/>
        <v>0</v>
      </c>
      <c r="CE43" s="50">
        <f t="shared" si="62"/>
        <v>0</v>
      </c>
      <c r="CF43" s="50">
        <f t="shared" si="62"/>
        <v>0</v>
      </c>
      <c r="CG43" s="50">
        <f t="shared" si="62"/>
        <v>0</v>
      </c>
      <c r="CH43" s="50">
        <f t="shared" si="62"/>
        <v>0</v>
      </c>
      <c r="CI43" s="50">
        <f t="shared" si="62"/>
        <v>0</v>
      </c>
      <c r="CJ43" s="50">
        <f t="shared" si="62"/>
        <v>0</v>
      </c>
      <c r="CK43" s="50">
        <f t="shared" si="62"/>
        <v>0</v>
      </c>
      <c r="CL43" s="50">
        <f t="shared" si="62"/>
        <v>0</v>
      </c>
      <c r="CM43" s="50">
        <f t="shared" si="62"/>
        <v>0</v>
      </c>
      <c r="CN43" s="50">
        <f t="shared" si="62"/>
        <v>0</v>
      </c>
      <c r="CO43" s="50">
        <f t="shared" si="62"/>
        <v>0</v>
      </c>
      <c r="CP43" s="50">
        <f t="shared" si="62"/>
        <v>0</v>
      </c>
      <c r="CQ43" s="50">
        <f t="shared" si="62"/>
        <v>0</v>
      </c>
      <c r="CR43" s="50">
        <f t="shared" si="62"/>
        <v>0</v>
      </c>
      <c r="CS43" s="50">
        <f t="shared" si="62"/>
        <v>0</v>
      </c>
      <c r="CT43" s="50">
        <f t="shared" si="62"/>
        <v>0</v>
      </c>
      <c r="CU43" s="50">
        <f t="shared" si="62"/>
        <v>0</v>
      </c>
      <c r="CV43" s="50">
        <f t="shared" si="62"/>
        <v>0</v>
      </c>
      <c r="CW43" s="50">
        <f t="shared" si="62"/>
        <v>0</v>
      </c>
      <c r="CX43" s="50">
        <f t="shared" si="62"/>
        <v>0</v>
      </c>
      <c r="CY43" s="79">
        <f t="shared" si="62"/>
        <v>0</v>
      </c>
      <c r="CZ43" s="49">
        <f t="shared" si="62"/>
        <v>0</v>
      </c>
      <c r="DA43" s="50">
        <f t="shared" si="62"/>
        <v>0</v>
      </c>
      <c r="DB43" s="50">
        <f t="shared" si="62"/>
        <v>0</v>
      </c>
      <c r="DC43" s="80">
        <f t="shared" si="5"/>
        <v>0</v>
      </c>
      <c r="DG43">
        <f t="shared" si="62"/>
        <v>0</v>
      </c>
      <c r="DH43">
        <f t="shared" si="62"/>
        <v>0</v>
      </c>
      <c r="DI43">
        <f t="shared" si="62"/>
        <v>0</v>
      </c>
      <c r="DJ43">
        <f t="shared" si="62"/>
        <v>0</v>
      </c>
      <c r="DK43">
        <f t="shared" si="62"/>
        <v>0</v>
      </c>
      <c r="DL43">
        <f t="shared" si="62"/>
        <v>0</v>
      </c>
      <c r="DM43">
        <f t="shared" si="62"/>
        <v>0</v>
      </c>
      <c r="DN43">
        <f t="shared" si="62"/>
        <v>0</v>
      </c>
      <c r="DO43">
        <f t="shared" si="62"/>
        <v>0</v>
      </c>
      <c r="DP43">
        <f t="shared" si="62"/>
        <v>0</v>
      </c>
      <c r="DQ43" s="114">
        <f t="shared" si="62"/>
        <v>0</v>
      </c>
      <c r="DR43">
        <f t="shared" si="62"/>
        <v>0</v>
      </c>
      <c r="DS43">
        <f t="shared" si="62"/>
        <v>0</v>
      </c>
      <c r="DT43">
        <f t="shared" si="62"/>
        <v>0</v>
      </c>
      <c r="DU43">
        <f t="shared" si="62"/>
        <v>0</v>
      </c>
      <c r="DV43">
        <f t="shared" si="62"/>
        <v>0</v>
      </c>
      <c r="DW43">
        <f t="shared" si="62"/>
        <v>0</v>
      </c>
      <c r="DX43">
        <f t="shared" si="62"/>
        <v>0</v>
      </c>
      <c r="DY43">
        <f t="shared" si="62"/>
        <v>0</v>
      </c>
      <c r="DZ43">
        <f t="shared" si="62"/>
        <v>0</v>
      </c>
      <c r="EA43">
        <f t="shared" si="62"/>
        <v>0</v>
      </c>
      <c r="EB43" s="115">
        <f t="shared" si="62"/>
        <v>0</v>
      </c>
      <c r="EC43">
        <f t="shared" si="62"/>
        <v>0</v>
      </c>
      <c r="ED43">
        <f t="shared" si="62"/>
        <v>0</v>
      </c>
      <c r="EE43">
        <f t="shared" si="62"/>
        <v>0</v>
      </c>
      <c r="EF43">
        <f t="shared" si="62"/>
        <v>0</v>
      </c>
      <c r="EG43">
        <f t="shared" si="62"/>
        <v>0</v>
      </c>
      <c r="EH43">
        <f t="shared" si="62"/>
        <v>0</v>
      </c>
      <c r="EI43">
        <f t="shared" ref="EI43:EM43" si="63">SUM(EI36:EI42)</f>
        <v>0</v>
      </c>
      <c r="EJ43">
        <f t="shared" si="63"/>
        <v>0</v>
      </c>
      <c r="EK43">
        <f t="shared" si="63"/>
        <v>0</v>
      </c>
      <c r="EL43">
        <f t="shared" si="63"/>
        <v>0</v>
      </c>
      <c r="EM43" s="116">
        <f t="shared" si="63"/>
        <v>0</v>
      </c>
    </row>
    <row r="44" ht="16.5" spans="2:143">
      <c r="B44" s="53" t="s">
        <v>78</v>
      </c>
      <c r="C44" s="54"/>
      <c r="D44" s="54"/>
      <c r="E44" s="55">
        <f>E43+E35+E26+E16</f>
        <v>129608.14</v>
      </c>
      <c r="F44" s="49">
        <f>F16+F26+F35+F43</f>
        <v>0</v>
      </c>
      <c r="G44" s="50">
        <f t="shared" ref="G44:AL44" si="64">G16+G26+G35+G43</f>
        <v>0</v>
      </c>
      <c r="H44" s="50">
        <f t="shared" si="64"/>
        <v>0</v>
      </c>
      <c r="I44" s="50">
        <f t="shared" si="64"/>
        <v>0</v>
      </c>
      <c r="J44" s="50">
        <f t="shared" si="64"/>
        <v>0</v>
      </c>
      <c r="K44" s="50">
        <f t="shared" si="64"/>
        <v>0</v>
      </c>
      <c r="L44" s="50">
        <f t="shared" si="64"/>
        <v>0</v>
      </c>
      <c r="M44" s="50">
        <f t="shared" si="64"/>
        <v>0</v>
      </c>
      <c r="N44" s="50">
        <f t="shared" si="64"/>
        <v>0</v>
      </c>
      <c r="O44" s="50">
        <f t="shared" si="64"/>
        <v>0</v>
      </c>
      <c r="P44" s="50">
        <f t="shared" si="64"/>
        <v>0</v>
      </c>
      <c r="Q44" s="50">
        <f t="shared" si="64"/>
        <v>0</v>
      </c>
      <c r="R44" s="50">
        <f t="shared" si="64"/>
        <v>0</v>
      </c>
      <c r="S44" s="50">
        <f t="shared" si="64"/>
        <v>0</v>
      </c>
      <c r="T44" s="50">
        <f t="shared" si="64"/>
        <v>0</v>
      </c>
      <c r="U44" s="50">
        <f t="shared" si="64"/>
        <v>0</v>
      </c>
      <c r="V44" s="50">
        <f t="shared" si="64"/>
        <v>0</v>
      </c>
      <c r="W44" s="50">
        <f t="shared" si="64"/>
        <v>0</v>
      </c>
      <c r="X44" s="50">
        <f t="shared" si="64"/>
        <v>0</v>
      </c>
      <c r="Y44" s="50">
        <f t="shared" si="64"/>
        <v>0</v>
      </c>
      <c r="Z44" s="50">
        <f t="shared" si="64"/>
        <v>0</v>
      </c>
      <c r="AA44" s="50">
        <f t="shared" si="64"/>
        <v>0</v>
      </c>
      <c r="AB44" s="50">
        <f t="shared" si="64"/>
        <v>0</v>
      </c>
      <c r="AC44" s="50">
        <f t="shared" si="64"/>
        <v>0</v>
      </c>
      <c r="AD44" s="50">
        <f t="shared" si="64"/>
        <v>0</v>
      </c>
      <c r="AE44" s="50">
        <f t="shared" si="64"/>
        <v>0</v>
      </c>
      <c r="AF44" s="50">
        <f t="shared" si="64"/>
        <v>0</v>
      </c>
      <c r="AG44" s="50">
        <f t="shared" si="64"/>
        <v>0</v>
      </c>
      <c r="AH44" s="50">
        <f t="shared" si="64"/>
        <v>0</v>
      </c>
      <c r="AI44" s="79">
        <f t="shared" si="64"/>
        <v>0</v>
      </c>
      <c r="AJ44" s="49">
        <f t="shared" si="64"/>
        <v>0</v>
      </c>
      <c r="AK44" s="50">
        <f t="shared" si="64"/>
        <v>0</v>
      </c>
      <c r="AL44" s="50">
        <f t="shared" si="64"/>
        <v>0</v>
      </c>
      <c r="AM44" s="80">
        <f t="shared" si="1"/>
        <v>0</v>
      </c>
      <c r="AN44" s="49">
        <f>AN16+AN26+AN35+AN43</f>
        <v>0</v>
      </c>
      <c r="AO44" s="50">
        <f t="shared" ref="AO44:BT44" si="65">AO16+AO26+AO35+AO43</f>
        <v>0</v>
      </c>
      <c r="AP44" s="50">
        <f t="shared" si="65"/>
        <v>0</v>
      </c>
      <c r="AQ44" s="50">
        <f t="shared" si="65"/>
        <v>0</v>
      </c>
      <c r="AR44" s="50">
        <f t="shared" si="65"/>
        <v>0</v>
      </c>
      <c r="AS44" s="50">
        <f t="shared" si="65"/>
        <v>0</v>
      </c>
      <c r="AT44" s="50">
        <f t="shared" si="65"/>
        <v>0</v>
      </c>
      <c r="AU44" s="50">
        <f t="shared" si="65"/>
        <v>0</v>
      </c>
      <c r="AV44" s="50">
        <f t="shared" si="65"/>
        <v>0</v>
      </c>
      <c r="AW44" s="50">
        <f t="shared" si="65"/>
        <v>0</v>
      </c>
      <c r="AX44" s="50">
        <f t="shared" si="65"/>
        <v>0</v>
      </c>
      <c r="AY44" s="50">
        <f t="shared" si="65"/>
        <v>0</v>
      </c>
      <c r="AZ44" s="50">
        <f t="shared" si="65"/>
        <v>0</v>
      </c>
      <c r="BA44" s="50">
        <f t="shared" si="65"/>
        <v>0</v>
      </c>
      <c r="BB44" s="50">
        <f t="shared" si="65"/>
        <v>0</v>
      </c>
      <c r="BC44" s="50">
        <f t="shared" si="65"/>
        <v>0</v>
      </c>
      <c r="BD44" s="50">
        <f t="shared" si="65"/>
        <v>0</v>
      </c>
      <c r="BE44" s="50">
        <f t="shared" si="65"/>
        <v>0</v>
      </c>
      <c r="BF44" s="50">
        <f t="shared" si="65"/>
        <v>0</v>
      </c>
      <c r="BG44" s="50">
        <f t="shared" si="65"/>
        <v>0</v>
      </c>
      <c r="BH44" s="50">
        <f t="shared" si="65"/>
        <v>0</v>
      </c>
      <c r="BI44" s="50">
        <f t="shared" si="65"/>
        <v>0</v>
      </c>
      <c r="BJ44" s="50">
        <f t="shared" si="65"/>
        <v>0</v>
      </c>
      <c r="BK44" s="50">
        <f t="shared" si="65"/>
        <v>0</v>
      </c>
      <c r="BL44" s="50">
        <f t="shared" si="65"/>
        <v>0</v>
      </c>
      <c r="BM44" s="50">
        <f t="shared" si="65"/>
        <v>0</v>
      </c>
      <c r="BN44" s="50">
        <f t="shared" si="65"/>
        <v>0</v>
      </c>
      <c r="BO44" s="50">
        <f t="shared" si="65"/>
        <v>0</v>
      </c>
      <c r="BP44" s="50">
        <f t="shared" si="65"/>
        <v>0</v>
      </c>
      <c r="BQ44" s="79">
        <f t="shared" si="65"/>
        <v>0</v>
      </c>
      <c r="BR44" s="49">
        <f t="shared" si="65"/>
        <v>0</v>
      </c>
      <c r="BS44" s="50">
        <f t="shared" si="65"/>
        <v>0</v>
      </c>
      <c r="BT44" s="50">
        <f t="shared" si="65"/>
        <v>0</v>
      </c>
      <c r="BU44" s="80">
        <f t="shared" si="3"/>
        <v>0</v>
      </c>
      <c r="BV44" s="49">
        <f>BV16+BV26+BV35+BV43</f>
        <v>0</v>
      </c>
      <c r="BW44" s="50">
        <f t="shared" ref="BW44:EH44" si="66">BW16+BW26+BW35+BW43</f>
        <v>0</v>
      </c>
      <c r="BX44" s="50">
        <f t="shared" si="66"/>
        <v>0</v>
      </c>
      <c r="BY44" s="50">
        <f t="shared" si="66"/>
        <v>0</v>
      </c>
      <c r="BZ44" s="50">
        <f t="shared" si="66"/>
        <v>0</v>
      </c>
      <c r="CA44" s="50">
        <f t="shared" si="66"/>
        <v>0</v>
      </c>
      <c r="CB44" s="50">
        <f t="shared" si="66"/>
        <v>0</v>
      </c>
      <c r="CC44" s="50">
        <f t="shared" si="66"/>
        <v>0</v>
      </c>
      <c r="CD44" s="50">
        <f t="shared" si="66"/>
        <v>0</v>
      </c>
      <c r="CE44" s="50">
        <f t="shared" si="66"/>
        <v>0</v>
      </c>
      <c r="CF44" s="50">
        <f t="shared" si="66"/>
        <v>0</v>
      </c>
      <c r="CG44" s="50">
        <f t="shared" si="66"/>
        <v>0</v>
      </c>
      <c r="CH44" s="50">
        <f t="shared" si="66"/>
        <v>0</v>
      </c>
      <c r="CI44" s="50">
        <f t="shared" si="66"/>
        <v>0</v>
      </c>
      <c r="CJ44" s="50">
        <f t="shared" si="66"/>
        <v>0</v>
      </c>
      <c r="CK44" s="50">
        <f t="shared" si="66"/>
        <v>0</v>
      </c>
      <c r="CL44" s="50">
        <f t="shared" si="66"/>
        <v>0</v>
      </c>
      <c r="CM44" s="50">
        <f t="shared" si="66"/>
        <v>0</v>
      </c>
      <c r="CN44" s="50">
        <f t="shared" si="66"/>
        <v>0</v>
      </c>
      <c r="CO44" s="50">
        <f t="shared" si="66"/>
        <v>0</v>
      </c>
      <c r="CP44" s="50">
        <f t="shared" si="66"/>
        <v>0</v>
      </c>
      <c r="CQ44" s="50">
        <f t="shared" si="66"/>
        <v>0</v>
      </c>
      <c r="CR44" s="50">
        <f t="shared" si="66"/>
        <v>0</v>
      </c>
      <c r="CS44" s="50">
        <f t="shared" si="66"/>
        <v>0</v>
      </c>
      <c r="CT44" s="50">
        <f t="shared" si="66"/>
        <v>0</v>
      </c>
      <c r="CU44" s="50">
        <f t="shared" si="66"/>
        <v>0</v>
      </c>
      <c r="CV44" s="50">
        <f t="shared" si="66"/>
        <v>0</v>
      </c>
      <c r="CW44" s="50">
        <f t="shared" si="66"/>
        <v>0</v>
      </c>
      <c r="CX44" s="50">
        <f t="shared" si="66"/>
        <v>0</v>
      </c>
      <c r="CY44" s="79">
        <f t="shared" si="66"/>
        <v>0</v>
      </c>
      <c r="CZ44" s="49">
        <f t="shared" si="66"/>
        <v>0</v>
      </c>
      <c r="DA44" s="50">
        <f t="shared" si="66"/>
        <v>0</v>
      </c>
      <c r="DB44" s="50">
        <f t="shared" si="66"/>
        <v>0</v>
      </c>
      <c r="DC44" s="80">
        <f t="shared" si="5"/>
        <v>0</v>
      </c>
      <c r="DG44">
        <f t="shared" si="66"/>
        <v>0</v>
      </c>
      <c r="DH44">
        <f t="shared" si="66"/>
        <v>0</v>
      </c>
      <c r="DI44">
        <f t="shared" si="66"/>
        <v>0</v>
      </c>
      <c r="DJ44">
        <f t="shared" si="66"/>
        <v>0</v>
      </c>
      <c r="DK44">
        <f t="shared" si="66"/>
        <v>0</v>
      </c>
      <c r="DL44">
        <f t="shared" si="66"/>
        <v>0</v>
      </c>
      <c r="DM44">
        <f t="shared" si="66"/>
        <v>0</v>
      </c>
      <c r="DN44">
        <f t="shared" si="66"/>
        <v>0</v>
      </c>
      <c r="DO44">
        <f t="shared" si="66"/>
        <v>0</v>
      </c>
      <c r="DP44">
        <f t="shared" si="66"/>
        <v>0</v>
      </c>
      <c r="DQ44" s="114">
        <f t="shared" si="66"/>
        <v>0</v>
      </c>
      <c r="DR44">
        <f t="shared" si="66"/>
        <v>0</v>
      </c>
      <c r="DS44">
        <f t="shared" si="66"/>
        <v>0</v>
      </c>
      <c r="DT44">
        <f t="shared" si="66"/>
        <v>0</v>
      </c>
      <c r="DU44">
        <f t="shared" si="66"/>
        <v>0</v>
      </c>
      <c r="DV44">
        <f t="shared" si="66"/>
        <v>0</v>
      </c>
      <c r="DW44">
        <f t="shared" si="66"/>
        <v>0</v>
      </c>
      <c r="DX44">
        <f t="shared" si="66"/>
        <v>0</v>
      </c>
      <c r="DY44">
        <f t="shared" si="66"/>
        <v>0</v>
      </c>
      <c r="DZ44">
        <f t="shared" si="66"/>
        <v>0</v>
      </c>
      <c r="EA44">
        <f t="shared" si="66"/>
        <v>0</v>
      </c>
      <c r="EB44" s="115">
        <f t="shared" si="66"/>
        <v>0</v>
      </c>
      <c r="EC44">
        <f t="shared" si="66"/>
        <v>0</v>
      </c>
      <c r="ED44">
        <f t="shared" si="66"/>
        <v>0</v>
      </c>
      <c r="EE44">
        <f t="shared" si="66"/>
        <v>0</v>
      </c>
      <c r="EF44">
        <f t="shared" si="66"/>
        <v>0</v>
      </c>
      <c r="EG44">
        <f t="shared" si="66"/>
        <v>0</v>
      </c>
      <c r="EH44">
        <f t="shared" si="66"/>
        <v>0</v>
      </c>
      <c r="EI44">
        <f t="shared" ref="EI44:EM44" si="67">EI16+EI26+EI35+EI43</f>
        <v>0</v>
      </c>
      <c r="EJ44">
        <f t="shared" si="67"/>
        <v>0</v>
      </c>
      <c r="EK44">
        <f t="shared" si="67"/>
        <v>0</v>
      </c>
      <c r="EL44">
        <f t="shared" si="67"/>
        <v>0</v>
      </c>
      <c r="EM44" s="116">
        <f t="shared" si="67"/>
        <v>0</v>
      </c>
    </row>
    <row r="46" spans="4:5">
      <c r="D46" t="s">
        <v>178</v>
      </c>
      <c r="E46" t="s">
        <v>179</v>
      </c>
    </row>
    <row r="47" spans="4:5">
      <c r="D47" t="s">
        <v>180</v>
      </c>
      <c r="E47" t="s">
        <v>181</v>
      </c>
    </row>
    <row r="48" spans="4:5">
      <c r="D48" t="s">
        <v>182</v>
      </c>
      <c r="E48" t="s">
        <v>183</v>
      </c>
    </row>
  </sheetData>
  <mergeCells count="44">
    <mergeCell ref="F4:AM4"/>
    <mergeCell ref="AN4:BU4"/>
    <mergeCell ref="BV4:DC4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M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  <mergeCell ref="BO5:BQ5"/>
    <mergeCell ref="BR5:BU5"/>
    <mergeCell ref="BV5:BX5"/>
    <mergeCell ref="BY5:CA5"/>
    <mergeCell ref="CB5:CD5"/>
    <mergeCell ref="CE5:CG5"/>
    <mergeCell ref="CH5:CJ5"/>
    <mergeCell ref="CK5:CM5"/>
    <mergeCell ref="CN5:CP5"/>
    <mergeCell ref="CQ5:CS5"/>
    <mergeCell ref="CT5:CV5"/>
    <mergeCell ref="CW5:CY5"/>
    <mergeCell ref="CZ5:DC5"/>
    <mergeCell ref="B44:D44"/>
    <mergeCell ref="B4:B6"/>
    <mergeCell ref="B7:B15"/>
    <mergeCell ref="B17:B25"/>
    <mergeCell ref="B27:B34"/>
    <mergeCell ref="B36:B42"/>
    <mergeCell ref="E4:E6"/>
    <mergeCell ref="C4:D6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C000"/>
  </sheetPr>
  <dimension ref="B3:EM48"/>
  <sheetViews>
    <sheetView zoomScale="85" zoomScaleNormal="85" workbookViewId="0">
      <pane xSplit="5" ySplit="6" topLeftCell="F7" activePane="bottomRight" state="frozen"/>
      <selection/>
      <selection pane="topRight"/>
      <selection pane="bottomLeft"/>
      <selection pane="bottomRight" activeCell="AN5" sqref="AN5:AP5"/>
    </sheetView>
  </sheetViews>
  <sheetFormatPr defaultColWidth="9" defaultRowHeight="15"/>
  <cols>
    <col min="1" max="1" width="2.57142857142857" customWidth="1"/>
    <col min="2" max="2" width="6.14285714285714" customWidth="1"/>
    <col min="3" max="3" width="6.28571428571429" customWidth="1"/>
    <col min="4" max="4" width="6.85714285714286" customWidth="1"/>
    <col min="5" max="5" width="9.85714285714286" customWidth="1"/>
    <col min="6" max="35" width="4.28571428571429" customWidth="1"/>
    <col min="36" max="38" width="5.14285714285714" customWidth="1"/>
    <col min="39" max="39" width="5.14285714285714" style="2" customWidth="1"/>
    <col min="40" max="69" width="4.28571428571429" customWidth="1"/>
    <col min="70" max="72" width="5.14285714285714" customWidth="1"/>
    <col min="73" max="73" width="5.14285714285714" style="2" customWidth="1"/>
    <col min="74" max="103" width="4.28571428571429" customWidth="1"/>
    <col min="104" max="106" width="5.14285714285714" customWidth="1"/>
    <col min="107" max="107" width="5.14285714285714" style="2" customWidth="1"/>
    <col min="111" max="128" width="9" hidden="1" customWidth="1"/>
    <col min="129" max="143" width="-0.00952380952380952" hidden="1" customWidth="1"/>
  </cols>
  <sheetData>
    <row r="3" ht="15.75"/>
    <row r="4" s="1" customFormat="1" ht="15.75" spans="2:107">
      <c r="B4" s="3" t="s">
        <v>1</v>
      </c>
      <c r="C4" s="4" t="s">
        <v>2</v>
      </c>
      <c r="D4" s="5"/>
      <c r="E4" s="6" t="s">
        <v>3</v>
      </c>
      <c r="F4" s="7" t="s">
        <v>193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56"/>
      <c r="AM4" s="57"/>
      <c r="AN4" s="58" t="s">
        <v>194</v>
      </c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4"/>
      <c r="BU4" s="93"/>
      <c r="BV4" s="94" t="s">
        <v>195</v>
      </c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106"/>
      <c r="DC4" s="107"/>
    </row>
    <row r="5" s="1" customFormat="1" spans="2:107">
      <c r="B5" s="9"/>
      <c r="C5" s="10"/>
      <c r="D5" s="11"/>
      <c r="E5" s="12"/>
      <c r="F5" s="13" t="s">
        <v>164</v>
      </c>
      <c r="G5" s="14"/>
      <c r="H5" s="14"/>
      <c r="I5" s="14" t="s">
        <v>165</v>
      </c>
      <c r="J5" s="14"/>
      <c r="K5" s="14"/>
      <c r="L5" s="14" t="s">
        <v>166</v>
      </c>
      <c r="M5" s="14"/>
      <c r="N5" s="14"/>
      <c r="O5" s="14" t="s">
        <v>167</v>
      </c>
      <c r="P5" s="14"/>
      <c r="Q5" s="14"/>
      <c r="R5" s="14" t="s">
        <v>168</v>
      </c>
      <c r="S5" s="14"/>
      <c r="T5" s="14"/>
      <c r="U5" s="14" t="s">
        <v>169</v>
      </c>
      <c r="V5" s="14"/>
      <c r="W5" s="14"/>
      <c r="X5" s="14" t="s">
        <v>170</v>
      </c>
      <c r="Y5" s="14"/>
      <c r="Z5" s="14"/>
      <c r="AA5" s="14" t="s">
        <v>171</v>
      </c>
      <c r="AB5" s="14"/>
      <c r="AC5" s="14"/>
      <c r="AD5" s="14" t="s">
        <v>172</v>
      </c>
      <c r="AE5" s="14"/>
      <c r="AF5" s="14"/>
      <c r="AG5" s="14" t="s">
        <v>173</v>
      </c>
      <c r="AH5" s="14"/>
      <c r="AI5" s="59"/>
      <c r="AJ5" s="60" t="s">
        <v>174</v>
      </c>
      <c r="AK5" s="61"/>
      <c r="AL5" s="62"/>
      <c r="AM5" s="63"/>
      <c r="AN5" s="64" t="s">
        <v>164</v>
      </c>
      <c r="AO5" s="82"/>
      <c r="AP5" s="82"/>
      <c r="AQ5" s="82" t="s">
        <v>165</v>
      </c>
      <c r="AR5" s="82"/>
      <c r="AS5" s="82"/>
      <c r="AT5" s="82" t="s">
        <v>166</v>
      </c>
      <c r="AU5" s="82"/>
      <c r="AV5" s="82"/>
      <c r="AW5" s="82" t="s">
        <v>167</v>
      </c>
      <c r="AX5" s="82"/>
      <c r="AY5" s="82"/>
      <c r="AZ5" s="82" t="s">
        <v>168</v>
      </c>
      <c r="BA5" s="82"/>
      <c r="BB5" s="82"/>
      <c r="BC5" s="82" t="s">
        <v>169</v>
      </c>
      <c r="BD5" s="82"/>
      <c r="BE5" s="82"/>
      <c r="BF5" s="82" t="s">
        <v>170</v>
      </c>
      <c r="BG5" s="82"/>
      <c r="BH5" s="82"/>
      <c r="BI5" s="82" t="s">
        <v>171</v>
      </c>
      <c r="BJ5" s="82"/>
      <c r="BK5" s="82"/>
      <c r="BL5" s="82" t="s">
        <v>172</v>
      </c>
      <c r="BM5" s="82"/>
      <c r="BN5" s="82"/>
      <c r="BO5" s="82" t="s">
        <v>173</v>
      </c>
      <c r="BP5" s="82"/>
      <c r="BQ5" s="85"/>
      <c r="BR5" s="86" t="s">
        <v>174</v>
      </c>
      <c r="BS5" s="87"/>
      <c r="BT5" s="88"/>
      <c r="BU5" s="96"/>
      <c r="BV5" s="97" t="s">
        <v>164</v>
      </c>
      <c r="BW5" s="98"/>
      <c r="BX5" s="98"/>
      <c r="BY5" s="98" t="s">
        <v>165</v>
      </c>
      <c r="BZ5" s="98"/>
      <c r="CA5" s="98"/>
      <c r="CB5" s="98" t="s">
        <v>166</v>
      </c>
      <c r="CC5" s="98"/>
      <c r="CD5" s="98"/>
      <c r="CE5" s="98" t="s">
        <v>167</v>
      </c>
      <c r="CF5" s="98"/>
      <c r="CG5" s="98"/>
      <c r="CH5" s="98" t="s">
        <v>168</v>
      </c>
      <c r="CI5" s="98"/>
      <c r="CJ5" s="98"/>
      <c r="CK5" s="98" t="s">
        <v>169</v>
      </c>
      <c r="CL5" s="98"/>
      <c r="CM5" s="98"/>
      <c r="CN5" s="98" t="s">
        <v>170</v>
      </c>
      <c r="CO5" s="98"/>
      <c r="CP5" s="98"/>
      <c r="CQ5" s="98" t="s">
        <v>171</v>
      </c>
      <c r="CR5" s="98"/>
      <c r="CS5" s="98"/>
      <c r="CT5" s="98" t="s">
        <v>172</v>
      </c>
      <c r="CU5" s="98"/>
      <c r="CV5" s="98"/>
      <c r="CW5" s="98" t="s">
        <v>173</v>
      </c>
      <c r="CX5" s="98"/>
      <c r="CY5" s="102"/>
      <c r="CZ5" s="103" t="s">
        <v>174</v>
      </c>
      <c r="DA5" s="108"/>
      <c r="DB5" s="109"/>
      <c r="DC5" s="110"/>
    </row>
    <row r="6" s="1" customFormat="1" ht="15.75" spans="2:107">
      <c r="B6" s="15"/>
      <c r="C6" s="16"/>
      <c r="D6" s="17"/>
      <c r="E6" s="18"/>
      <c r="F6" s="19" t="s">
        <v>175</v>
      </c>
      <c r="G6" s="20" t="s">
        <v>176</v>
      </c>
      <c r="H6" s="20" t="s">
        <v>177</v>
      </c>
      <c r="I6" s="20" t="s">
        <v>175</v>
      </c>
      <c r="J6" s="20" t="s">
        <v>176</v>
      </c>
      <c r="K6" s="20" t="s">
        <v>177</v>
      </c>
      <c r="L6" s="20" t="s">
        <v>175</v>
      </c>
      <c r="M6" s="20" t="s">
        <v>176</v>
      </c>
      <c r="N6" s="20" t="s">
        <v>177</v>
      </c>
      <c r="O6" s="20" t="s">
        <v>175</v>
      </c>
      <c r="P6" s="20" t="s">
        <v>176</v>
      </c>
      <c r="Q6" s="20" t="s">
        <v>177</v>
      </c>
      <c r="R6" s="20" t="s">
        <v>175</v>
      </c>
      <c r="S6" s="20" t="s">
        <v>176</v>
      </c>
      <c r="T6" s="20" t="s">
        <v>177</v>
      </c>
      <c r="U6" s="20" t="s">
        <v>175</v>
      </c>
      <c r="V6" s="20" t="s">
        <v>176</v>
      </c>
      <c r="W6" s="20" t="s">
        <v>177</v>
      </c>
      <c r="X6" s="20" t="s">
        <v>175</v>
      </c>
      <c r="Y6" s="20" t="s">
        <v>176</v>
      </c>
      <c r="Z6" s="20" t="s">
        <v>177</v>
      </c>
      <c r="AA6" s="20" t="s">
        <v>175</v>
      </c>
      <c r="AB6" s="20" t="s">
        <v>176</v>
      </c>
      <c r="AC6" s="20" t="s">
        <v>177</v>
      </c>
      <c r="AD6" s="20" t="s">
        <v>175</v>
      </c>
      <c r="AE6" s="20" t="s">
        <v>176</v>
      </c>
      <c r="AF6" s="20" t="s">
        <v>177</v>
      </c>
      <c r="AG6" s="20" t="s">
        <v>175</v>
      </c>
      <c r="AH6" s="20" t="s">
        <v>176</v>
      </c>
      <c r="AI6" s="65" t="s">
        <v>177</v>
      </c>
      <c r="AJ6" s="66" t="s">
        <v>175</v>
      </c>
      <c r="AK6" s="67" t="s">
        <v>176</v>
      </c>
      <c r="AL6" s="68" t="s">
        <v>30</v>
      </c>
      <c r="AM6" s="69" t="s">
        <v>177</v>
      </c>
      <c r="AN6" s="70" t="s">
        <v>175</v>
      </c>
      <c r="AO6" s="83" t="s">
        <v>176</v>
      </c>
      <c r="AP6" s="83" t="s">
        <v>177</v>
      </c>
      <c r="AQ6" s="83" t="s">
        <v>175</v>
      </c>
      <c r="AR6" s="83" t="s">
        <v>176</v>
      </c>
      <c r="AS6" s="83" t="s">
        <v>177</v>
      </c>
      <c r="AT6" s="83" t="s">
        <v>175</v>
      </c>
      <c r="AU6" s="83" t="s">
        <v>176</v>
      </c>
      <c r="AV6" s="83" t="s">
        <v>177</v>
      </c>
      <c r="AW6" s="83" t="s">
        <v>175</v>
      </c>
      <c r="AX6" s="83" t="s">
        <v>176</v>
      </c>
      <c r="AY6" s="83" t="s">
        <v>177</v>
      </c>
      <c r="AZ6" s="83" t="s">
        <v>175</v>
      </c>
      <c r="BA6" s="83" t="s">
        <v>176</v>
      </c>
      <c r="BB6" s="83" t="s">
        <v>177</v>
      </c>
      <c r="BC6" s="83" t="s">
        <v>175</v>
      </c>
      <c r="BD6" s="83" t="s">
        <v>176</v>
      </c>
      <c r="BE6" s="83" t="s">
        <v>177</v>
      </c>
      <c r="BF6" s="83" t="s">
        <v>175</v>
      </c>
      <c r="BG6" s="83" t="s">
        <v>176</v>
      </c>
      <c r="BH6" s="83" t="s">
        <v>177</v>
      </c>
      <c r="BI6" s="83" t="s">
        <v>175</v>
      </c>
      <c r="BJ6" s="83" t="s">
        <v>176</v>
      </c>
      <c r="BK6" s="83" t="s">
        <v>177</v>
      </c>
      <c r="BL6" s="83" t="s">
        <v>175</v>
      </c>
      <c r="BM6" s="83" t="s">
        <v>176</v>
      </c>
      <c r="BN6" s="83" t="s">
        <v>177</v>
      </c>
      <c r="BO6" s="83" t="s">
        <v>175</v>
      </c>
      <c r="BP6" s="83" t="s">
        <v>176</v>
      </c>
      <c r="BQ6" s="89" t="s">
        <v>177</v>
      </c>
      <c r="BR6" s="90" t="s">
        <v>175</v>
      </c>
      <c r="BS6" s="91" t="s">
        <v>176</v>
      </c>
      <c r="BT6" s="92" t="s">
        <v>30</v>
      </c>
      <c r="BU6" s="99" t="s">
        <v>177</v>
      </c>
      <c r="BV6" s="100" t="s">
        <v>175</v>
      </c>
      <c r="BW6" s="101" t="s">
        <v>176</v>
      </c>
      <c r="BX6" s="101" t="s">
        <v>177</v>
      </c>
      <c r="BY6" s="101" t="s">
        <v>175</v>
      </c>
      <c r="BZ6" s="101" t="s">
        <v>176</v>
      </c>
      <c r="CA6" s="101" t="s">
        <v>177</v>
      </c>
      <c r="CB6" s="101" t="s">
        <v>175</v>
      </c>
      <c r="CC6" s="101" t="s">
        <v>176</v>
      </c>
      <c r="CD6" s="101" t="s">
        <v>177</v>
      </c>
      <c r="CE6" s="101" t="s">
        <v>175</v>
      </c>
      <c r="CF6" s="101" t="s">
        <v>176</v>
      </c>
      <c r="CG6" s="101" t="s">
        <v>177</v>
      </c>
      <c r="CH6" s="101" t="s">
        <v>175</v>
      </c>
      <c r="CI6" s="101" t="s">
        <v>176</v>
      </c>
      <c r="CJ6" s="101" t="s">
        <v>177</v>
      </c>
      <c r="CK6" s="101" t="s">
        <v>175</v>
      </c>
      <c r="CL6" s="101" t="s">
        <v>176</v>
      </c>
      <c r="CM6" s="101" t="s">
        <v>177</v>
      </c>
      <c r="CN6" s="101" t="s">
        <v>175</v>
      </c>
      <c r="CO6" s="101" t="s">
        <v>176</v>
      </c>
      <c r="CP6" s="101" t="s">
        <v>177</v>
      </c>
      <c r="CQ6" s="101" t="s">
        <v>175</v>
      </c>
      <c r="CR6" s="101" t="s">
        <v>176</v>
      </c>
      <c r="CS6" s="101" t="s">
        <v>177</v>
      </c>
      <c r="CT6" s="101" t="s">
        <v>175</v>
      </c>
      <c r="CU6" s="101" t="s">
        <v>176</v>
      </c>
      <c r="CV6" s="101" t="s">
        <v>177</v>
      </c>
      <c r="CW6" s="101" t="s">
        <v>175</v>
      </c>
      <c r="CX6" s="101" t="s">
        <v>176</v>
      </c>
      <c r="CY6" s="104" t="s">
        <v>177</v>
      </c>
      <c r="CZ6" s="105" t="s">
        <v>175</v>
      </c>
      <c r="DA6" s="111" t="s">
        <v>176</v>
      </c>
      <c r="DB6" s="112" t="s">
        <v>30</v>
      </c>
      <c r="DC6" s="113" t="s">
        <v>177</v>
      </c>
    </row>
    <row r="7" ht="15.75" spans="2:143">
      <c r="B7" s="21" t="s">
        <v>31</v>
      </c>
      <c r="C7" s="22">
        <v>1</v>
      </c>
      <c r="D7" s="23" t="s">
        <v>32</v>
      </c>
      <c r="E7" s="24">
        <v>4103</v>
      </c>
      <c r="F7" s="25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71"/>
      <c r="AJ7" s="25">
        <f>F7+I7+L7+O7+R7+U7+X7+AA7+AD7+AG7</f>
        <v>0</v>
      </c>
      <c r="AK7" s="71">
        <f>G7+J7+M7+P7+S7+V7+Y7+AB7+AE7+AH7</f>
        <v>0</v>
      </c>
      <c r="AL7" s="26"/>
      <c r="AM7" s="72">
        <f>IF(DQ7=0,0,((H7+K7+N7+Q7+T7+W7+Z7+AC7+AF7+AI7)/DQ7))</f>
        <v>0</v>
      </c>
      <c r="AN7" s="25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71"/>
      <c r="BR7" s="25">
        <f>AN7+AQ7+AT7+AW7+AZ7+BC7+BF7+BI7+BL7+BO7</f>
        <v>0</v>
      </c>
      <c r="BS7" s="26">
        <f>AO7+AR7+AU7+AX7+BA7+BD7+BG7+BJ7+BM7+BP7</f>
        <v>0</v>
      </c>
      <c r="BT7" s="26"/>
      <c r="BU7" s="72">
        <f>IF(EY7=0,0,((AP7+AS7+AV7+AY7+BB7+BE7+BH7+BK7+BN7+BQ7)/EY7))</f>
        <v>0</v>
      </c>
      <c r="BV7" s="25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71"/>
      <c r="CZ7" s="25">
        <f>BV7+BY7+CB7+CE7+CH7+CK7+CN7+CQ7+CT7+CW7</f>
        <v>0</v>
      </c>
      <c r="DA7" s="26">
        <f>BW7+BZ7+CC7+CF7+CI7+CL7+CO7+CR7+CU7+CX7</f>
        <v>0</v>
      </c>
      <c r="DB7" s="26"/>
      <c r="DC7" s="72">
        <f>IF(GG7=0,0,((BX7+CA7+CD7+CG7+CJ7+CM7+CP7+CS7+CV7+CY7)/GG7))</f>
        <v>0</v>
      </c>
      <c r="DG7">
        <f>IF(H7&gt;0,1,0)</f>
        <v>0</v>
      </c>
      <c r="DH7">
        <v>0</v>
      </c>
      <c r="DI7">
        <f>IF(N7&gt;0,1,0)</f>
        <v>0</v>
      </c>
      <c r="DJ7">
        <f>IF(Q7&gt;0,1,0)</f>
        <v>0</v>
      </c>
      <c r="DK7">
        <f>IF(T7&gt;0,1,0)</f>
        <v>0</v>
      </c>
      <c r="DL7">
        <f>IF(W7&gt;0,1,0)</f>
        <v>0</v>
      </c>
      <c r="DM7">
        <f>IF(Z7&gt;0,1,0)</f>
        <v>0</v>
      </c>
      <c r="DN7">
        <f>IF(AC7&gt;0,1,0)</f>
        <v>0</v>
      </c>
      <c r="DO7">
        <f>IF(AF7&gt;0,1,0)</f>
        <v>0</v>
      </c>
      <c r="DP7">
        <f>IF(AI7&gt;0,1,0)</f>
        <v>0</v>
      </c>
      <c r="DQ7" s="114">
        <f>SUM(DG7:DP7)</f>
        <v>0</v>
      </c>
      <c r="DR7">
        <f>IF(AP7&gt;0,1,0)</f>
        <v>0</v>
      </c>
      <c r="DS7">
        <f>IF(AS7&gt;0,1,0)</f>
        <v>0</v>
      </c>
      <c r="DT7">
        <f>IF(AV7&gt;0,1,0)</f>
        <v>0</v>
      </c>
      <c r="DU7">
        <f>IF(AY7&gt;0,1,0)</f>
        <v>0</v>
      </c>
      <c r="DV7">
        <f>IF(BB7&gt;0,1,0)</f>
        <v>0</v>
      </c>
      <c r="DW7">
        <f>IF(BE7&gt;0,1,0)</f>
        <v>0</v>
      </c>
      <c r="DX7">
        <f>IF(BH7&gt;0,1,0)</f>
        <v>0</v>
      </c>
      <c r="DY7">
        <f>IF(BK7&gt;0,1,0)</f>
        <v>0</v>
      </c>
      <c r="DZ7">
        <f>IF(BN7&gt;0,1,0)</f>
        <v>0</v>
      </c>
      <c r="EA7">
        <f>IF(BQ7&gt;0,1,0)</f>
        <v>0</v>
      </c>
      <c r="EB7" s="115">
        <f>SUM(DR7:EA7)</f>
        <v>0</v>
      </c>
      <c r="EC7">
        <f>IF(BX7&gt;0,1,0)</f>
        <v>0</v>
      </c>
      <c r="ED7">
        <f>IF(CA7&gt;0,1,0)</f>
        <v>0</v>
      </c>
      <c r="EE7">
        <f>IF(CD7&gt;0,1,0)</f>
        <v>0</v>
      </c>
      <c r="EF7">
        <f>IF(CG7&gt;0,1,0)</f>
        <v>0</v>
      </c>
      <c r="EG7">
        <f>IF(CJ7&gt;0,1,0)</f>
        <v>0</v>
      </c>
      <c r="EH7">
        <f>IF(CM7&gt;0,1,0)</f>
        <v>0</v>
      </c>
      <c r="EI7">
        <f>IF(CP7&gt;0,1,0)</f>
        <v>0</v>
      </c>
      <c r="EJ7">
        <f>IF(CS7&gt;0,1,0)</f>
        <v>0</v>
      </c>
      <c r="EK7">
        <f>IF(CV7&gt;0,1,0)</f>
        <v>0</v>
      </c>
      <c r="EL7">
        <f>IF(CY7&gt;0,1,0)</f>
        <v>0</v>
      </c>
      <c r="EM7" s="116">
        <f>SUM(EC7:EL7)</f>
        <v>0</v>
      </c>
    </row>
    <row r="8" ht="15.75" spans="2:143">
      <c r="B8" s="27"/>
      <c r="C8" s="28">
        <v>2</v>
      </c>
      <c r="D8" s="29" t="s">
        <v>34</v>
      </c>
      <c r="E8" s="30">
        <v>3663.5</v>
      </c>
      <c r="F8" s="31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73"/>
      <c r="AJ8" s="31">
        <f t="shared" ref="AJ8:AK15" si="0">F8+I8+L8+O8+R8+U8+X8+AA8+AD8+AG8</f>
        <v>0</v>
      </c>
      <c r="AK8" s="32">
        <f t="shared" si="0"/>
        <v>0</v>
      </c>
      <c r="AL8" s="74"/>
      <c r="AM8" s="75">
        <f t="shared" ref="AM8:AM44" si="1">IF(DQ8=0,0,((H8+K8+N8+Q8+T8+W8+Z8+AC8+AF8+AI8)/DQ8))</f>
        <v>0</v>
      </c>
      <c r="AN8" s="31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73"/>
      <c r="BR8" s="31">
        <f t="shared" ref="BR8:BS15" si="2">AN8+AQ8+AT8+AW8+AZ8+BC8+BF8+BI8+BL8+BO8</f>
        <v>0</v>
      </c>
      <c r="BS8" s="32">
        <f t="shared" si="2"/>
        <v>0</v>
      </c>
      <c r="BT8" s="32"/>
      <c r="BU8" s="76">
        <f t="shared" ref="BU8:BU44" si="3">IF(EY8=0,0,((AP8+AS8+AV8+AY8+BB8+BE8+BH8+BK8+BN8+BQ8)/EY8))</f>
        <v>0</v>
      </c>
      <c r="BV8" s="31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73"/>
      <c r="CZ8" s="31">
        <f t="shared" ref="CZ8:DA15" si="4">BV8+BY8+CB8+CE8+CH8+CK8+CN8+CQ8+CT8+CW8</f>
        <v>0</v>
      </c>
      <c r="DA8" s="32">
        <f t="shared" si="4"/>
        <v>0</v>
      </c>
      <c r="DB8" s="32"/>
      <c r="DC8" s="76">
        <f t="shared" ref="DC8:DC44" si="5">IF(GG8=0,0,((BX8+CA8+CD8+CG8+CJ8+CM8+CP8+CS8+CV8+CY8)/GG8))</f>
        <v>0</v>
      </c>
      <c r="DG8">
        <f t="shared" ref="DG8:DG42" si="6">IF(H8&gt;0,1,0)</f>
        <v>0</v>
      </c>
      <c r="DH8">
        <f t="shared" ref="DH8:DH42" si="7">IF(K8&gt;0,1,0)</f>
        <v>0</v>
      </c>
      <c r="DI8">
        <f t="shared" ref="DI8:DI42" si="8">IF(N8&gt;0,1,0)</f>
        <v>0</v>
      </c>
      <c r="DJ8">
        <f t="shared" ref="DJ8:DJ42" si="9">IF(Q8&gt;0,1,0)</f>
        <v>0</v>
      </c>
      <c r="DK8">
        <f t="shared" ref="DK8:DK42" si="10">IF(T8&gt;0,1,0)</f>
        <v>0</v>
      </c>
      <c r="DL8">
        <f t="shared" ref="DL8:DL42" si="11">IF(W8&gt;0,1,0)</f>
        <v>0</v>
      </c>
      <c r="DM8">
        <f t="shared" ref="DM8:DM42" si="12">IF(Z8&gt;0,1,0)</f>
        <v>0</v>
      </c>
      <c r="DN8">
        <f t="shared" ref="DN8:DN42" si="13">IF(AC8&gt;0,1,0)</f>
        <v>0</v>
      </c>
      <c r="DO8">
        <f t="shared" ref="DO8:DO42" si="14">IF(AF8&gt;0,1,0)</f>
        <v>0</v>
      </c>
      <c r="DP8">
        <f t="shared" ref="DP8:DP42" si="15">IF(AI8&gt;0,1,0)</f>
        <v>0</v>
      </c>
      <c r="DQ8" s="114">
        <f t="shared" ref="DQ8:DQ42" si="16">SUM(DG8:DP8)</f>
        <v>0</v>
      </c>
      <c r="DR8">
        <f t="shared" ref="DR8:DR42" si="17">IF(AP8&gt;0,1,0)</f>
        <v>0</v>
      </c>
      <c r="DS8">
        <f t="shared" ref="DS8:DS42" si="18">IF(AS8&gt;0,1,0)</f>
        <v>0</v>
      </c>
      <c r="DT8">
        <f t="shared" ref="DT8:DT42" si="19">IF(AV8&gt;0,1,0)</f>
        <v>0</v>
      </c>
      <c r="DU8">
        <f t="shared" ref="DU8:DU42" si="20">IF(AY8&gt;0,1,0)</f>
        <v>0</v>
      </c>
      <c r="DV8">
        <f t="shared" ref="DV8:DV42" si="21">IF(BB8&gt;0,1,0)</f>
        <v>0</v>
      </c>
      <c r="DW8">
        <f t="shared" ref="DW8:DW42" si="22">IF(BE8&gt;0,1,0)</f>
        <v>0</v>
      </c>
      <c r="DX8">
        <f t="shared" ref="DX8:DX42" si="23">IF(BH8&gt;0,1,0)</f>
        <v>0</v>
      </c>
      <c r="DY8">
        <f t="shared" ref="DY8:DY42" si="24">IF(BK8&gt;0,1,0)</f>
        <v>0</v>
      </c>
      <c r="DZ8">
        <f t="shared" ref="DZ8:DZ42" si="25">IF(BN8&gt;0,1,0)</f>
        <v>0</v>
      </c>
      <c r="EA8">
        <f t="shared" ref="EA8:EA42" si="26">IF(BQ8&gt;0,1,0)</f>
        <v>0</v>
      </c>
      <c r="EB8" s="115">
        <f t="shared" ref="EB8:EB42" si="27">SUM(DR8:EA8)</f>
        <v>0</v>
      </c>
      <c r="EC8">
        <f t="shared" ref="EC8:EC42" si="28">IF(BX8&gt;0,1,0)</f>
        <v>0</v>
      </c>
      <c r="ED8">
        <f t="shared" ref="ED8:ED42" si="29">IF(CA8&gt;0,1,0)</f>
        <v>0</v>
      </c>
      <c r="EE8">
        <f t="shared" ref="EE8:EE42" si="30">IF(CD8&gt;0,1,0)</f>
        <v>0</v>
      </c>
      <c r="EF8">
        <f t="shared" ref="EF8:EF42" si="31">IF(CG8&gt;0,1,0)</f>
        <v>0</v>
      </c>
      <c r="EG8">
        <f t="shared" ref="EG8:EG42" si="32">IF(CJ8&gt;0,1,0)</f>
        <v>0</v>
      </c>
      <c r="EH8">
        <f t="shared" ref="EH8:EH42" si="33">IF(CM8&gt;0,1,0)</f>
        <v>0</v>
      </c>
      <c r="EI8">
        <f t="shared" ref="EI8:EI42" si="34">IF(CP8&gt;0,1,0)</f>
        <v>0</v>
      </c>
      <c r="EJ8">
        <f t="shared" ref="EJ8:EJ42" si="35">IF(CS8&gt;0,1,0)</f>
        <v>0</v>
      </c>
      <c r="EK8">
        <f t="shared" ref="EK8:EK42" si="36">IF(CV8&gt;0,1,0)</f>
        <v>0</v>
      </c>
      <c r="EL8">
        <f t="shared" ref="EL8:EL42" si="37">IF(CY8&gt;0,1,0)</f>
        <v>0</v>
      </c>
      <c r="EM8" s="116">
        <f t="shared" ref="EM8:EM42" si="38">SUM(EC8:EL8)</f>
        <v>0</v>
      </c>
    </row>
    <row r="9" ht="15.75" spans="2:143">
      <c r="B9" s="27"/>
      <c r="C9" s="33">
        <v>3</v>
      </c>
      <c r="D9" s="34" t="s">
        <v>35</v>
      </c>
      <c r="E9" s="35">
        <v>3435</v>
      </c>
      <c r="F9" s="31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73"/>
      <c r="AJ9" s="31">
        <f t="shared" si="0"/>
        <v>0</v>
      </c>
      <c r="AK9" s="32">
        <f t="shared" si="0"/>
        <v>0</v>
      </c>
      <c r="AL9" s="32"/>
      <c r="AM9" s="76">
        <f t="shared" si="1"/>
        <v>0</v>
      </c>
      <c r="AN9" s="31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73"/>
      <c r="BR9" s="31">
        <f t="shared" si="2"/>
        <v>0</v>
      </c>
      <c r="BS9" s="32">
        <f t="shared" si="2"/>
        <v>0</v>
      </c>
      <c r="BT9" s="32"/>
      <c r="BU9" s="76">
        <f t="shared" si="3"/>
        <v>0</v>
      </c>
      <c r="BV9" s="31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73"/>
      <c r="CZ9" s="31">
        <f t="shared" si="4"/>
        <v>0</v>
      </c>
      <c r="DA9" s="32">
        <f t="shared" si="4"/>
        <v>0</v>
      </c>
      <c r="DB9" s="32"/>
      <c r="DC9" s="76">
        <f t="shared" si="5"/>
        <v>0</v>
      </c>
      <c r="DG9">
        <f t="shared" si="6"/>
        <v>0</v>
      </c>
      <c r="DH9">
        <f t="shared" si="7"/>
        <v>0</v>
      </c>
      <c r="DI9">
        <f t="shared" si="8"/>
        <v>0</v>
      </c>
      <c r="DJ9">
        <f t="shared" si="9"/>
        <v>0</v>
      </c>
      <c r="DK9">
        <f t="shared" si="10"/>
        <v>0</v>
      </c>
      <c r="DL9">
        <f t="shared" si="11"/>
        <v>0</v>
      </c>
      <c r="DM9">
        <f t="shared" si="12"/>
        <v>0</v>
      </c>
      <c r="DN9">
        <f t="shared" si="13"/>
        <v>0</v>
      </c>
      <c r="DO9">
        <f t="shared" si="14"/>
        <v>0</v>
      </c>
      <c r="DP9">
        <f t="shared" si="15"/>
        <v>0</v>
      </c>
      <c r="DQ9" s="114">
        <f t="shared" si="16"/>
        <v>0</v>
      </c>
      <c r="DR9">
        <f t="shared" si="17"/>
        <v>0</v>
      </c>
      <c r="DS9">
        <f t="shared" si="18"/>
        <v>0</v>
      </c>
      <c r="DT9">
        <f t="shared" si="19"/>
        <v>0</v>
      </c>
      <c r="DU9">
        <f t="shared" si="20"/>
        <v>0</v>
      </c>
      <c r="DV9">
        <f t="shared" si="21"/>
        <v>0</v>
      </c>
      <c r="DW9">
        <f t="shared" si="22"/>
        <v>0</v>
      </c>
      <c r="DX9">
        <f t="shared" si="23"/>
        <v>0</v>
      </c>
      <c r="DY9">
        <f t="shared" si="24"/>
        <v>0</v>
      </c>
      <c r="DZ9">
        <f t="shared" si="25"/>
        <v>0</v>
      </c>
      <c r="EA9">
        <f t="shared" si="26"/>
        <v>0</v>
      </c>
      <c r="EB9" s="115">
        <f t="shared" si="27"/>
        <v>0</v>
      </c>
      <c r="EC9">
        <f t="shared" si="28"/>
        <v>0</v>
      </c>
      <c r="ED9">
        <f t="shared" si="29"/>
        <v>0</v>
      </c>
      <c r="EE9">
        <f t="shared" si="30"/>
        <v>0</v>
      </c>
      <c r="EF9">
        <f t="shared" si="31"/>
        <v>0</v>
      </c>
      <c r="EG9">
        <f t="shared" si="32"/>
        <v>0</v>
      </c>
      <c r="EH9">
        <f t="shared" si="33"/>
        <v>0</v>
      </c>
      <c r="EI9">
        <f t="shared" si="34"/>
        <v>0</v>
      </c>
      <c r="EJ9">
        <f t="shared" si="35"/>
        <v>0</v>
      </c>
      <c r="EK9">
        <f t="shared" si="36"/>
        <v>0</v>
      </c>
      <c r="EL9">
        <f t="shared" si="37"/>
        <v>0</v>
      </c>
      <c r="EM9" s="116">
        <f t="shared" si="38"/>
        <v>0</v>
      </c>
    </row>
    <row r="10" ht="15.75" spans="2:143">
      <c r="B10" s="27"/>
      <c r="C10" s="36">
        <v>4</v>
      </c>
      <c r="D10" s="37" t="s">
        <v>37</v>
      </c>
      <c r="E10" s="38">
        <v>2052</v>
      </c>
      <c r="F10" s="31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73"/>
      <c r="AJ10" s="31">
        <f t="shared" si="0"/>
        <v>0</v>
      </c>
      <c r="AK10" s="32">
        <f t="shared" si="0"/>
        <v>0</v>
      </c>
      <c r="AL10" s="32"/>
      <c r="AM10" s="76">
        <f t="shared" si="1"/>
        <v>0</v>
      </c>
      <c r="AN10" s="31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73"/>
      <c r="BR10" s="31">
        <f t="shared" si="2"/>
        <v>0</v>
      </c>
      <c r="BS10" s="32">
        <f t="shared" si="2"/>
        <v>0</v>
      </c>
      <c r="BT10" s="32"/>
      <c r="BU10" s="76">
        <f t="shared" si="3"/>
        <v>0</v>
      </c>
      <c r="BV10" s="31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73"/>
      <c r="CZ10" s="31">
        <f t="shared" si="4"/>
        <v>0</v>
      </c>
      <c r="DA10" s="32">
        <f t="shared" si="4"/>
        <v>0</v>
      </c>
      <c r="DB10" s="32"/>
      <c r="DC10" s="76">
        <f t="shared" si="5"/>
        <v>0</v>
      </c>
      <c r="DG10">
        <f t="shared" si="6"/>
        <v>0</v>
      </c>
      <c r="DH10">
        <f t="shared" si="7"/>
        <v>0</v>
      </c>
      <c r="DI10">
        <f t="shared" si="8"/>
        <v>0</v>
      </c>
      <c r="DJ10">
        <f t="shared" si="9"/>
        <v>0</v>
      </c>
      <c r="DK10">
        <f t="shared" si="10"/>
        <v>0</v>
      </c>
      <c r="DL10">
        <f t="shared" si="11"/>
        <v>0</v>
      </c>
      <c r="DM10">
        <f t="shared" si="12"/>
        <v>0</v>
      </c>
      <c r="DN10">
        <f t="shared" si="13"/>
        <v>0</v>
      </c>
      <c r="DO10">
        <f t="shared" si="14"/>
        <v>0</v>
      </c>
      <c r="DP10">
        <f t="shared" si="15"/>
        <v>0</v>
      </c>
      <c r="DQ10" s="114">
        <f t="shared" si="16"/>
        <v>0</v>
      </c>
      <c r="DR10">
        <f t="shared" si="17"/>
        <v>0</v>
      </c>
      <c r="DS10">
        <f t="shared" si="18"/>
        <v>0</v>
      </c>
      <c r="DT10">
        <f t="shared" si="19"/>
        <v>0</v>
      </c>
      <c r="DU10">
        <f t="shared" si="20"/>
        <v>0</v>
      </c>
      <c r="DV10">
        <f t="shared" si="21"/>
        <v>0</v>
      </c>
      <c r="DW10">
        <f t="shared" si="22"/>
        <v>0</v>
      </c>
      <c r="DX10">
        <f t="shared" si="23"/>
        <v>0</v>
      </c>
      <c r="DY10">
        <f t="shared" si="24"/>
        <v>0</v>
      </c>
      <c r="DZ10">
        <f t="shared" si="25"/>
        <v>0</v>
      </c>
      <c r="EA10">
        <f t="shared" si="26"/>
        <v>0</v>
      </c>
      <c r="EB10" s="115">
        <f t="shared" si="27"/>
        <v>0</v>
      </c>
      <c r="EC10">
        <f t="shared" si="28"/>
        <v>0</v>
      </c>
      <c r="ED10">
        <f t="shared" si="29"/>
        <v>0</v>
      </c>
      <c r="EE10">
        <f t="shared" si="30"/>
        <v>0</v>
      </c>
      <c r="EF10">
        <f t="shared" si="31"/>
        <v>0</v>
      </c>
      <c r="EG10">
        <f t="shared" si="32"/>
        <v>0</v>
      </c>
      <c r="EH10">
        <f t="shared" si="33"/>
        <v>0</v>
      </c>
      <c r="EI10">
        <f t="shared" si="34"/>
        <v>0</v>
      </c>
      <c r="EJ10">
        <f t="shared" si="35"/>
        <v>0</v>
      </c>
      <c r="EK10">
        <f t="shared" si="36"/>
        <v>0</v>
      </c>
      <c r="EL10">
        <f t="shared" si="37"/>
        <v>0</v>
      </c>
      <c r="EM10" s="116">
        <f t="shared" si="38"/>
        <v>0</v>
      </c>
    </row>
    <row r="11" ht="15.75" spans="2:143">
      <c r="B11" s="27"/>
      <c r="C11" s="36">
        <v>5</v>
      </c>
      <c r="D11" s="37" t="s">
        <v>38</v>
      </c>
      <c r="E11" s="38">
        <v>4952</v>
      </c>
      <c r="F11" s="31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73"/>
      <c r="AJ11" s="31">
        <f t="shared" si="0"/>
        <v>0</v>
      </c>
      <c r="AK11" s="32">
        <f t="shared" si="0"/>
        <v>0</v>
      </c>
      <c r="AL11" s="32"/>
      <c r="AM11" s="76">
        <f t="shared" si="1"/>
        <v>0</v>
      </c>
      <c r="AN11" s="31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73"/>
      <c r="BR11" s="31">
        <f t="shared" si="2"/>
        <v>0</v>
      </c>
      <c r="BS11" s="32">
        <f t="shared" si="2"/>
        <v>0</v>
      </c>
      <c r="BT11" s="32"/>
      <c r="BU11" s="76">
        <f t="shared" si="3"/>
        <v>0</v>
      </c>
      <c r="BV11" s="31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73"/>
      <c r="CZ11" s="31">
        <f t="shared" si="4"/>
        <v>0</v>
      </c>
      <c r="DA11" s="32">
        <f t="shared" si="4"/>
        <v>0</v>
      </c>
      <c r="DB11" s="32"/>
      <c r="DC11" s="76">
        <f t="shared" si="5"/>
        <v>0</v>
      </c>
      <c r="DG11">
        <f t="shared" si="6"/>
        <v>0</v>
      </c>
      <c r="DH11">
        <f t="shared" si="7"/>
        <v>0</v>
      </c>
      <c r="DI11">
        <f t="shared" si="8"/>
        <v>0</v>
      </c>
      <c r="DJ11">
        <f t="shared" si="9"/>
        <v>0</v>
      </c>
      <c r="DK11">
        <f t="shared" si="10"/>
        <v>0</v>
      </c>
      <c r="DL11">
        <f t="shared" si="11"/>
        <v>0</v>
      </c>
      <c r="DM11">
        <f t="shared" si="12"/>
        <v>0</v>
      </c>
      <c r="DN11">
        <f t="shared" si="13"/>
        <v>0</v>
      </c>
      <c r="DO11">
        <f t="shared" si="14"/>
        <v>0</v>
      </c>
      <c r="DP11">
        <f t="shared" si="15"/>
        <v>0</v>
      </c>
      <c r="DQ11" s="114">
        <f t="shared" si="16"/>
        <v>0</v>
      </c>
      <c r="DR11">
        <f t="shared" si="17"/>
        <v>0</v>
      </c>
      <c r="DS11">
        <f t="shared" si="18"/>
        <v>0</v>
      </c>
      <c r="DT11">
        <f t="shared" si="19"/>
        <v>0</v>
      </c>
      <c r="DU11">
        <f t="shared" si="20"/>
        <v>0</v>
      </c>
      <c r="DV11">
        <f t="shared" si="21"/>
        <v>0</v>
      </c>
      <c r="DW11">
        <f t="shared" si="22"/>
        <v>0</v>
      </c>
      <c r="DX11">
        <f t="shared" si="23"/>
        <v>0</v>
      </c>
      <c r="DY11">
        <f t="shared" si="24"/>
        <v>0</v>
      </c>
      <c r="DZ11">
        <f t="shared" si="25"/>
        <v>0</v>
      </c>
      <c r="EA11">
        <f t="shared" si="26"/>
        <v>0</v>
      </c>
      <c r="EB11" s="115">
        <f t="shared" si="27"/>
        <v>0</v>
      </c>
      <c r="EC11">
        <f t="shared" si="28"/>
        <v>0</v>
      </c>
      <c r="ED11">
        <f t="shared" si="29"/>
        <v>0</v>
      </c>
      <c r="EE11">
        <f t="shared" si="30"/>
        <v>0</v>
      </c>
      <c r="EF11">
        <f t="shared" si="31"/>
        <v>0</v>
      </c>
      <c r="EG11">
        <f t="shared" si="32"/>
        <v>0</v>
      </c>
      <c r="EH11">
        <f t="shared" si="33"/>
        <v>0</v>
      </c>
      <c r="EI11">
        <f t="shared" si="34"/>
        <v>0</v>
      </c>
      <c r="EJ11">
        <f t="shared" si="35"/>
        <v>0</v>
      </c>
      <c r="EK11">
        <f t="shared" si="36"/>
        <v>0</v>
      </c>
      <c r="EL11">
        <f t="shared" si="37"/>
        <v>0</v>
      </c>
      <c r="EM11" s="116">
        <f t="shared" si="38"/>
        <v>0</v>
      </c>
    </row>
    <row r="12" ht="15.75" spans="2:143">
      <c r="B12" s="27"/>
      <c r="C12" s="36">
        <v>6</v>
      </c>
      <c r="D12" s="37" t="s">
        <v>39</v>
      </c>
      <c r="E12" s="38">
        <v>7125</v>
      </c>
      <c r="F12" s="3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73"/>
      <c r="AJ12" s="31">
        <f t="shared" si="0"/>
        <v>0</v>
      </c>
      <c r="AK12" s="32">
        <f t="shared" si="0"/>
        <v>0</v>
      </c>
      <c r="AL12" s="32"/>
      <c r="AM12" s="76">
        <f t="shared" si="1"/>
        <v>0</v>
      </c>
      <c r="AN12" s="31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73"/>
      <c r="BR12" s="31">
        <f t="shared" si="2"/>
        <v>0</v>
      </c>
      <c r="BS12" s="32">
        <f t="shared" si="2"/>
        <v>0</v>
      </c>
      <c r="BT12" s="32"/>
      <c r="BU12" s="76">
        <f t="shared" si="3"/>
        <v>0</v>
      </c>
      <c r="BV12" s="31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73"/>
      <c r="CZ12" s="31">
        <f t="shared" si="4"/>
        <v>0</v>
      </c>
      <c r="DA12" s="32">
        <f t="shared" si="4"/>
        <v>0</v>
      </c>
      <c r="DB12" s="32"/>
      <c r="DC12" s="76">
        <f t="shared" si="5"/>
        <v>0</v>
      </c>
      <c r="DG12">
        <f t="shared" si="6"/>
        <v>0</v>
      </c>
      <c r="DH12">
        <f t="shared" si="7"/>
        <v>0</v>
      </c>
      <c r="DI12">
        <f t="shared" si="8"/>
        <v>0</v>
      </c>
      <c r="DJ12">
        <f t="shared" si="9"/>
        <v>0</v>
      </c>
      <c r="DK12">
        <f t="shared" si="10"/>
        <v>0</v>
      </c>
      <c r="DL12">
        <f t="shared" si="11"/>
        <v>0</v>
      </c>
      <c r="DM12">
        <f t="shared" si="12"/>
        <v>0</v>
      </c>
      <c r="DN12">
        <f t="shared" si="13"/>
        <v>0</v>
      </c>
      <c r="DO12">
        <f t="shared" si="14"/>
        <v>0</v>
      </c>
      <c r="DP12">
        <f t="shared" si="15"/>
        <v>0</v>
      </c>
      <c r="DQ12" s="114">
        <f t="shared" si="16"/>
        <v>0</v>
      </c>
      <c r="DR12">
        <f t="shared" si="17"/>
        <v>0</v>
      </c>
      <c r="DS12">
        <f t="shared" si="18"/>
        <v>0</v>
      </c>
      <c r="DT12">
        <f t="shared" si="19"/>
        <v>0</v>
      </c>
      <c r="DU12">
        <f t="shared" si="20"/>
        <v>0</v>
      </c>
      <c r="DV12">
        <f t="shared" si="21"/>
        <v>0</v>
      </c>
      <c r="DW12">
        <f t="shared" si="22"/>
        <v>0</v>
      </c>
      <c r="DX12">
        <f t="shared" si="23"/>
        <v>0</v>
      </c>
      <c r="DY12">
        <f t="shared" si="24"/>
        <v>0</v>
      </c>
      <c r="DZ12">
        <f t="shared" si="25"/>
        <v>0</v>
      </c>
      <c r="EA12">
        <f t="shared" si="26"/>
        <v>0</v>
      </c>
      <c r="EB12" s="115">
        <f t="shared" si="27"/>
        <v>0</v>
      </c>
      <c r="EC12">
        <f t="shared" si="28"/>
        <v>0</v>
      </c>
      <c r="ED12">
        <f t="shared" si="29"/>
        <v>0</v>
      </c>
      <c r="EE12">
        <f t="shared" si="30"/>
        <v>0</v>
      </c>
      <c r="EF12">
        <f t="shared" si="31"/>
        <v>0</v>
      </c>
      <c r="EG12">
        <f t="shared" si="32"/>
        <v>0</v>
      </c>
      <c r="EH12">
        <f t="shared" si="33"/>
        <v>0</v>
      </c>
      <c r="EI12">
        <f t="shared" si="34"/>
        <v>0</v>
      </c>
      <c r="EJ12">
        <f t="shared" si="35"/>
        <v>0</v>
      </c>
      <c r="EK12">
        <f t="shared" si="36"/>
        <v>0</v>
      </c>
      <c r="EL12">
        <f t="shared" si="37"/>
        <v>0</v>
      </c>
      <c r="EM12" s="116">
        <f t="shared" si="38"/>
        <v>0</v>
      </c>
    </row>
    <row r="13" ht="15.75" spans="2:143">
      <c r="B13" s="27"/>
      <c r="C13" s="36">
        <v>7</v>
      </c>
      <c r="D13" s="37" t="s">
        <v>40</v>
      </c>
      <c r="E13" s="38">
        <v>2675.17</v>
      </c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73"/>
      <c r="AJ13" s="31">
        <f t="shared" si="0"/>
        <v>0</v>
      </c>
      <c r="AK13" s="32">
        <f t="shared" si="0"/>
        <v>0</v>
      </c>
      <c r="AL13" s="32"/>
      <c r="AM13" s="76">
        <f t="shared" si="1"/>
        <v>0</v>
      </c>
      <c r="AN13" s="31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73"/>
      <c r="BR13" s="31">
        <f t="shared" si="2"/>
        <v>0</v>
      </c>
      <c r="BS13" s="32">
        <f t="shared" si="2"/>
        <v>0</v>
      </c>
      <c r="BT13" s="32"/>
      <c r="BU13" s="76">
        <f t="shared" si="3"/>
        <v>0</v>
      </c>
      <c r="BV13" s="31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73"/>
      <c r="CZ13" s="31">
        <f t="shared" si="4"/>
        <v>0</v>
      </c>
      <c r="DA13" s="32">
        <f t="shared" si="4"/>
        <v>0</v>
      </c>
      <c r="DB13" s="32"/>
      <c r="DC13" s="76">
        <f t="shared" si="5"/>
        <v>0</v>
      </c>
      <c r="DG13">
        <f t="shared" si="6"/>
        <v>0</v>
      </c>
      <c r="DH13">
        <f t="shared" si="7"/>
        <v>0</v>
      </c>
      <c r="DI13">
        <f t="shared" si="8"/>
        <v>0</v>
      </c>
      <c r="DJ13">
        <f t="shared" si="9"/>
        <v>0</v>
      </c>
      <c r="DK13">
        <f t="shared" si="10"/>
        <v>0</v>
      </c>
      <c r="DL13">
        <f t="shared" si="11"/>
        <v>0</v>
      </c>
      <c r="DM13">
        <f t="shared" si="12"/>
        <v>0</v>
      </c>
      <c r="DN13">
        <f t="shared" si="13"/>
        <v>0</v>
      </c>
      <c r="DO13">
        <f t="shared" si="14"/>
        <v>0</v>
      </c>
      <c r="DP13">
        <f t="shared" si="15"/>
        <v>0</v>
      </c>
      <c r="DQ13" s="114">
        <f t="shared" si="16"/>
        <v>0</v>
      </c>
      <c r="DR13">
        <f t="shared" si="17"/>
        <v>0</v>
      </c>
      <c r="DS13">
        <f t="shared" si="18"/>
        <v>0</v>
      </c>
      <c r="DT13">
        <f t="shared" si="19"/>
        <v>0</v>
      </c>
      <c r="DU13">
        <f t="shared" si="20"/>
        <v>0</v>
      </c>
      <c r="DV13">
        <f t="shared" si="21"/>
        <v>0</v>
      </c>
      <c r="DW13">
        <f t="shared" si="22"/>
        <v>0</v>
      </c>
      <c r="DX13">
        <f t="shared" si="23"/>
        <v>0</v>
      </c>
      <c r="DY13">
        <f t="shared" si="24"/>
        <v>0</v>
      </c>
      <c r="DZ13">
        <f t="shared" si="25"/>
        <v>0</v>
      </c>
      <c r="EA13">
        <f t="shared" si="26"/>
        <v>0</v>
      </c>
      <c r="EB13" s="115">
        <f t="shared" si="27"/>
        <v>0</v>
      </c>
      <c r="EC13">
        <f t="shared" si="28"/>
        <v>0</v>
      </c>
      <c r="ED13">
        <f t="shared" si="29"/>
        <v>0</v>
      </c>
      <c r="EE13">
        <f t="shared" si="30"/>
        <v>0</v>
      </c>
      <c r="EF13">
        <f t="shared" si="31"/>
        <v>0</v>
      </c>
      <c r="EG13">
        <f t="shared" si="32"/>
        <v>0</v>
      </c>
      <c r="EH13">
        <f t="shared" si="33"/>
        <v>0</v>
      </c>
      <c r="EI13">
        <f t="shared" si="34"/>
        <v>0</v>
      </c>
      <c r="EJ13">
        <f t="shared" si="35"/>
        <v>0</v>
      </c>
      <c r="EK13">
        <f t="shared" si="36"/>
        <v>0</v>
      </c>
      <c r="EL13">
        <f t="shared" si="37"/>
        <v>0</v>
      </c>
      <c r="EM13" s="116">
        <f t="shared" si="38"/>
        <v>0</v>
      </c>
    </row>
    <row r="14" ht="15.75" spans="2:143">
      <c r="B14" s="27"/>
      <c r="C14" s="36">
        <v>8</v>
      </c>
      <c r="D14" s="37" t="s">
        <v>41</v>
      </c>
      <c r="E14" s="38">
        <v>2206</v>
      </c>
      <c r="F14" s="31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73"/>
      <c r="AJ14" s="31">
        <f t="shared" si="0"/>
        <v>0</v>
      </c>
      <c r="AK14" s="32">
        <f t="shared" si="0"/>
        <v>0</v>
      </c>
      <c r="AL14" s="32"/>
      <c r="AM14" s="76">
        <f t="shared" si="1"/>
        <v>0</v>
      </c>
      <c r="AN14" s="31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73"/>
      <c r="BR14" s="31">
        <f t="shared" si="2"/>
        <v>0</v>
      </c>
      <c r="BS14" s="32">
        <f t="shared" si="2"/>
        <v>0</v>
      </c>
      <c r="BT14" s="32"/>
      <c r="BU14" s="76">
        <f t="shared" si="3"/>
        <v>0</v>
      </c>
      <c r="BV14" s="31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73"/>
      <c r="CZ14" s="31">
        <f t="shared" si="4"/>
        <v>0</v>
      </c>
      <c r="DA14" s="32">
        <f t="shared" si="4"/>
        <v>0</v>
      </c>
      <c r="DB14" s="32"/>
      <c r="DC14" s="76">
        <f t="shared" si="5"/>
        <v>0</v>
      </c>
      <c r="DG14">
        <f t="shared" si="6"/>
        <v>0</v>
      </c>
      <c r="DH14">
        <f t="shared" si="7"/>
        <v>0</v>
      </c>
      <c r="DI14">
        <f t="shared" si="8"/>
        <v>0</v>
      </c>
      <c r="DJ14">
        <f t="shared" si="9"/>
        <v>0</v>
      </c>
      <c r="DK14">
        <f t="shared" si="10"/>
        <v>0</v>
      </c>
      <c r="DL14">
        <f t="shared" si="11"/>
        <v>0</v>
      </c>
      <c r="DM14">
        <f t="shared" si="12"/>
        <v>0</v>
      </c>
      <c r="DN14">
        <f t="shared" si="13"/>
        <v>0</v>
      </c>
      <c r="DO14">
        <f t="shared" si="14"/>
        <v>0</v>
      </c>
      <c r="DP14">
        <f t="shared" si="15"/>
        <v>0</v>
      </c>
      <c r="DQ14" s="114">
        <f t="shared" si="16"/>
        <v>0</v>
      </c>
      <c r="DR14">
        <f t="shared" si="17"/>
        <v>0</v>
      </c>
      <c r="DS14">
        <f t="shared" si="18"/>
        <v>0</v>
      </c>
      <c r="DT14">
        <f t="shared" si="19"/>
        <v>0</v>
      </c>
      <c r="DU14">
        <f t="shared" si="20"/>
        <v>0</v>
      </c>
      <c r="DV14">
        <f t="shared" si="21"/>
        <v>0</v>
      </c>
      <c r="DW14">
        <f t="shared" si="22"/>
        <v>0</v>
      </c>
      <c r="DX14">
        <f t="shared" si="23"/>
        <v>0</v>
      </c>
      <c r="DY14">
        <f t="shared" si="24"/>
        <v>0</v>
      </c>
      <c r="DZ14">
        <f t="shared" si="25"/>
        <v>0</v>
      </c>
      <c r="EA14">
        <f t="shared" si="26"/>
        <v>0</v>
      </c>
      <c r="EB14" s="115">
        <f t="shared" si="27"/>
        <v>0</v>
      </c>
      <c r="EC14">
        <f t="shared" si="28"/>
        <v>0</v>
      </c>
      <c r="ED14">
        <f t="shared" si="29"/>
        <v>0</v>
      </c>
      <c r="EE14">
        <f t="shared" si="30"/>
        <v>0</v>
      </c>
      <c r="EF14">
        <f t="shared" si="31"/>
        <v>0</v>
      </c>
      <c r="EG14">
        <f t="shared" si="32"/>
        <v>0</v>
      </c>
      <c r="EH14">
        <f t="shared" si="33"/>
        <v>0</v>
      </c>
      <c r="EI14">
        <f t="shared" si="34"/>
        <v>0</v>
      </c>
      <c r="EJ14">
        <f t="shared" si="35"/>
        <v>0</v>
      </c>
      <c r="EK14">
        <f t="shared" si="36"/>
        <v>0</v>
      </c>
      <c r="EL14">
        <f t="shared" si="37"/>
        <v>0</v>
      </c>
      <c r="EM14" s="116">
        <f t="shared" si="38"/>
        <v>0</v>
      </c>
    </row>
    <row r="15" ht="16.5" spans="2:143">
      <c r="B15" s="39"/>
      <c r="C15" s="40">
        <v>9</v>
      </c>
      <c r="D15" s="41" t="s">
        <v>42</v>
      </c>
      <c r="E15" s="42">
        <v>1832</v>
      </c>
      <c r="F15" s="4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77"/>
      <c r="AJ15" s="43">
        <f t="shared" si="0"/>
        <v>0</v>
      </c>
      <c r="AK15" s="44">
        <f t="shared" si="0"/>
        <v>0</v>
      </c>
      <c r="AL15" s="44"/>
      <c r="AM15" s="78">
        <f t="shared" si="1"/>
        <v>0</v>
      </c>
      <c r="AN15" s="43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77"/>
      <c r="BR15" s="43">
        <f t="shared" si="2"/>
        <v>0</v>
      </c>
      <c r="BS15" s="44">
        <f t="shared" si="2"/>
        <v>0</v>
      </c>
      <c r="BT15" s="44"/>
      <c r="BU15" s="78">
        <f t="shared" si="3"/>
        <v>0</v>
      </c>
      <c r="BV15" s="43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77"/>
      <c r="CZ15" s="43">
        <f t="shared" si="4"/>
        <v>0</v>
      </c>
      <c r="DA15" s="44">
        <f t="shared" si="4"/>
        <v>0</v>
      </c>
      <c r="DB15" s="44"/>
      <c r="DC15" s="78">
        <f t="shared" si="5"/>
        <v>0</v>
      </c>
      <c r="DG15">
        <f t="shared" si="6"/>
        <v>0</v>
      </c>
      <c r="DH15">
        <f t="shared" si="7"/>
        <v>0</v>
      </c>
      <c r="DI15">
        <f t="shared" si="8"/>
        <v>0</v>
      </c>
      <c r="DJ15">
        <f t="shared" si="9"/>
        <v>0</v>
      </c>
      <c r="DK15">
        <f t="shared" si="10"/>
        <v>0</v>
      </c>
      <c r="DL15">
        <f t="shared" si="11"/>
        <v>0</v>
      </c>
      <c r="DM15">
        <f t="shared" si="12"/>
        <v>0</v>
      </c>
      <c r="DN15">
        <f t="shared" si="13"/>
        <v>0</v>
      </c>
      <c r="DO15">
        <f t="shared" si="14"/>
        <v>0</v>
      </c>
      <c r="DP15">
        <f t="shared" si="15"/>
        <v>0</v>
      </c>
      <c r="DQ15" s="114">
        <f t="shared" si="16"/>
        <v>0</v>
      </c>
      <c r="DR15">
        <f t="shared" si="17"/>
        <v>0</v>
      </c>
      <c r="DS15">
        <f t="shared" si="18"/>
        <v>0</v>
      </c>
      <c r="DT15">
        <f t="shared" si="19"/>
        <v>0</v>
      </c>
      <c r="DU15">
        <f t="shared" si="20"/>
        <v>0</v>
      </c>
      <c r="DV15">
        <f t="shared" si="21"/>
        <v>0</v>
      </c>
      <c r="DW15">
        <f t="shared" si="22"/>
        <v>0</v>
      </c>
      <c r="DX15">
        <f t="shared" si="23"/>
        <v>0</v>
      </c>
      <c r="DY15">
        <f t="shared" si="24"/>
        <v>0</v>
      </c>
      <c r="DZ15">
        <f t="shared" si="25"/>
        <v>0</v>
      </c>
      <c r="EA15">
        <f t="shared" si="26"/>
        <v>0</v>
      </c>
      <c r="EB15" s="115">
        <f t="shared" si="27"/>
        <v>0</v>
      </c>
      <c r="EC15">
        <f t="shared" si="28"/>
        <v>0</v>
      </c>
      <c r="ED15">
        <f t="shared" si="29"/>
        <v>0</v>
      </c>
      <c r="EE15">
        <f t="shared" si="30"/>
        <v>0</v>
      </c>
      <c r="EF15">
        <f t="shared" si="31"/>
        <v>0</v>
      </c>
      <c r="EG15">
        <f t="shared" si="32"/>
        <v>0</v>
      </c>
      <c r="EH15">
        <f t="shared" si="33"/>
        <v>0</v>
      </c>
      <c r="EI15">
        <f t="shared" si="34"/>
        <v>0</v>
      </c>
      <c r="EJ15">
        <f t="shared" si="35"/>
        <v>0</v>
      </c>
      <c r="EK15">
        <f t="shared" si="36"/>
        <v>0</v>
      </c>
      <c r="EL15">
        <f t="shared" si="37"/>
        <v>0</v>
      </c>
      <c r="EM15" s="116">
        <f t="shared" si="38"/>
        <v>0</v>
      </c>
    </row>
    <row r="16" ht="16.5" spans="2:143">
      <c r="B16" s="45"/>
      <c r="C16" s="46"/>
      <c r="D16" s="47" t="s">
        <v>43</v>
      </c>
      <c r="E16" s="48">
        <f>SUM(E7:E15)</f>
        <v>32043.67</v>
      </c>
      <c r="F16" s="49">
        <f>SUM(F7:F15)</f>
        <v>0</v>
      </c>
      <c r="G16" s="50">
        <f t="shared" ref="G16:AL16" si="39">SUM(G7:G15)</f>
        <v>0</v>
      </c>
      <c r="H16" s="50">
        <f t="shared" si="39"/>
        <v>0</v>
      </c>
      <c r="I16" s="50">
        <f t="shared" si="39"/>
        <v>0</v>
      </c>
      <c r="J16" s="50">
        <f t="shared" si="39"/>
        <v>0</v>
      </c>
      <c r="K16" s="50">
        <f t="shared" si="39"/>
        <v>0</v>
      </c>
      <c r="L16" s="50">
        <f t="shared" si="39"/>
        <v>0</v>
      </c>
      <c r="M16" s="50">
        <f t="shared" si="39"/>
        <v>0</v>
      </c>
      <c r="N16" s="50">
        <f t="shared" si="39"/>
        <v>0</v>
      </c>
      <c r="O16" s="50">
        <f t="shared" si="39"/>
        <v>0</v>
      </c>
      <c r="P16" s="50">
        <f t="shared" si="39"/>
        <v>0</v>
      </c>
      <c r="Q16" s="50">
        <f t="shared" si="39"/>
        <v>0</v>
      </c>
      <c r="R16" s="50">
        <f t="shared" si="39"/>
        <v>0</v>
      </c>
      <c r="S16" s="50">
        <f t="shared" si="39"/>
        <v>0</v>
      </c>
      <c r="T16" s="50">
        <f t="shared" si="39"/>
        <v>0</v>
      </c>
      <c r="U16" s="50">
        <f t="shared" si="39"/>
        <v>0</v>
      </c>
      <c r="V16" s="50">
        <f t="shared" si="39"/>
        <v>0</v>
      </c>
      <c r="W16" s="50">
        <f t="shared" si="39"/>
        <v>0</v>
      </c>
      <c r="X16" s="50">
        <f t="shared" si="39"/>
        <v>0</v>
      </c>
      <c r="Y16" s="50">
        <f t="shared" si="39"/>
        <v>0</v>
      </c>
      <c r="Z16" s="50">
        <f t="shared" si="39"/>
        <v>0</v>
      </c>
      <c r="AA16" s="50">
        <f t="shared" si="39"/>
        <v>0</v>
      </c>
      <c r="AB16" s="50">
        <f t="shared" si="39"/>
        <v>0</v>
      </c>
      <c r="AC16" s="50">
        <f t="shared" si="39"/>
        <v>0</v>
      </c>
      <c r="AD16" s="50">
        <f t="shared" si="39"/>
        <v>0</v>
      </c>
      <c r="AE16" s="50">
        <f t="shared" si="39"/>
        <v>0</v>
      </c>
      <c r="AF16" s="50">
        <f t="shared" si="39"/>
        <v>0</v>
      </c>
      <c r="AG16" s="50">
        <f t="shared" si="39"/>
        <v>0</v>
      </c>
      <c r="AH16" s="50">
        <f t="shared" si="39"/>
        <v>0</v>
      </c>
      <c r="AI16" s="79">
        <f t="shared" si="39"/>
        <v>0</v>
      </c>
      <c r="AJ16" s="49">
        <f t="shared" si="39"/>
        <v>0</v>
      </c>
      <c r="AK16" s="50">
        <f t="shared" si="39"/>
        <v>0</v>
      </c>
      <c r="AL16" s="50">
        <f t="shared" si="39"/>
        <v>0</v>
      </c>
      <c r="AM16" s="80">
        <f t="shared" si="1"/>
        <v>0</v>
      </c>
      <c r="AN16" s="49">
        <f>SUM(AN7:AN15)</f>
        <v>0</v>
      </c>
      <c r="AO16" s="50">
        <f t="shared" ref="AO16:BT16" si="40">SUM(AO7:AO15)</f>
        <v>0</v>
      </c>
      <c r="AP16" s="50">
        <f t="shared" si="40"/>
        <v>0</v>
      </c>
      <c r="AQ16" s="50">
        <f t="shared" si="40"/>
        <v>0</v>
      </c>
      <c r="AR16" s="50">
        <f t="shared" si="40"/>
        <v>0</v>
      </c>
      <c r="AS16" s="50">
        <f t="shared" si="40"/>
        <v>0</v>
      </c>
      <c r="AT16" s="50">
        <f t="shared" si="40"/>
        <v>0</v>
      </c>
      <c r="AU16" s="50">
        <f t="shared" si="40"/>
        <v>0</v>
      </c>
      <c r="AV16" s="50">
        <f t="shared" si="40"/>
        <v>0</v>
      </c>
      <c r="AW16" s="50">
        <f t="shared" si="40"/>
        <v>0</v>
      </c>
      <c r="AX16" s="50">
        <f t="shared" si="40"/>
        <v>0</v>
      </c>
      <c r="AY16" s="50">
        <f t="shared" si="40"/>
        <v>0</v>
      </c>
      <c r="AZ16" s="50">
        <f t="shared" si="40"/>
        <v>0</v>
      </c>
      <c r="BA16" s="50">
        <f t="shared" si="40"/>
        <v>0</v>
      </c>
      <c r="BB16" s="50">
        <f t="shared" si="40"/>
        <v>0</v>
      </c>
      <c r="BC16" s="50">
        <f t="shared" si="40"/>
        <v>0</v>
      </c>
      <c r="BD16" s="50">
        <f t="shared" si="40"/>
        <v>0</v>
      </c>
      <c r="BE16" s="50">
        <f t="shared" si="40"/>
        <v>0</v>
      </c>
      <c r="BF16" s="50">
        <f t="shared" si="40"/>
        <v>0</v>
      </c>
      <c r="BG16" s="50">
        <f t="shared" si="40"/>
        <v>0</v>
      </c>
      <c r="BH16" s="50">
        <f t="shared" si="40"/>
        <v>0</v>
      </c>
      <c r="BI16" s="50">
        <f t="shared" si="40"/>
        <v>0</v>
      </c>
      <c r="BJ16" s="50">
        <f t="shared" si="40"/>
        <v>0</v>
      </c>
      <c r="BK16" s="50">
        <f t="shared" si="40"/>
        <v>0</v>
      </c>
      <c r="BL16" s="50">
        <f t="shared" si="40"/>
        <v>0</v>
      </c>
      <c r="BM16" s="50">
        <f t="shared" si="40"/>
        <v>0</v>
      </c>
      <c r="BN16" s="50">
        <f t="shared" si="40"/>
        <v>0</v>
      </c>
      <c r="BO16" s="50">
        <f t="shared" si="40"/>
        <v>0</v>
      </c>
      <c r="BP16" s="50">
        <f t="shared" si="40"/>
        <v>0</v>
      </c>
      <c r="BQ16" s="79">
        <f t="shared" si="40"/>
        <v>0</v>
      </c>
      <c r="BR16" s="49">
        <f t="shared" si="40"/>
        <v>0</v>
      </c>
      <c r="BS16" s="50">
        <f t="shared" si="40"/>
        <v>0</v>
      </c>
      <c r="BT16" s="50">
        <f t="shared" si="40"/>
        <v>0</v>
      </c>
      <c r="BU16" s="80">
        <f t="shared" si="3"/>
        <v>0</v>
      </c>
      <c r="BV16" s="49">
        <f>SUM(BV7:BV15)</f>
        <v>0</v>
      </c>
      <c r="BW16" s="50">
        <f t="shared" ref="BW16:DB16" si="41">SUM(BW7:BW15)</f>
        <v>0</v>
      </c>
      <c r="BX16" s="50">
        <f t="shared" si="41"/>
        <v>0</v>
      </c>
      <c r="BY16" s="50">
        <f t="shared" si="41"/>
        <v>0</v>
      </c>
      <c r="BZ16" s="50">
        <f t="shared" si="41"/>
        <v>0</v>
      </c>
      <c r="CA16" s="50">
        <f t="shared" si="41"/>
        <v>0</v>
      </c>
      <c r="CB16" s="50">
        <f t="shared" si="41"/>
        <v>0</v>
      </c>
      <c r="CC16" s="50">
        <f t="shared" si="41"/>
        <v>0</v>
      </c>
      <c r="CD16" s="50">
        <f t="shared" si="41"/>
        <v>0</v>
      </c>
      <c r="CE16" s="50">
        <f t="shared" si="41"/>
        <v>0</v>
      </c>
      <c r="CF16" s="50">
        <f t="shared" si="41"/>
        <v>0</v>
      </c>
      <c r="CG16" s="50">
        <f t="shared" si="41"/>
        <v>0</v>
      </c>
      <c r="CH16" s="50">
        <f t="shared" si="41"/>
        <v>0</v>
      </c>
      <c r="CI16" s="50">
        <f t="shared" si="41"/>
        <v>0</v>
      </c>
      <c r="CJ16" s="50">
        <f t="shared" si="41"/>
        <v>0</v>
      </c>
      <c r="CK16" s="50">
        <f t="shared" si="41"/>
        <v>0</v>
      </c>
      <c r="CL16" s="50">
        <f t="shared" si="41"/>
        <v>0</v>
      </c>
      <c r="CM16" s="50">
        <f t="shared" si="41"/>
        <v>0</v>
      </c>
      <c r="CN16" s="50">
        <f t="shared" si="41"/>
        <v>0</v>
      </c>
      <c r="CO16" s="50">
        <f t="shared" si="41"/>
        <v>0</v>
      </c>
      <c r="CP16" s="50">
        <f t="shared" si="41"/>
        <v>0</v>
      </c>
      <c r="CQ16" s="50">
        <f t="shared" si="41"/>
        <v>0</v>
      </c>
      <c r="CR16" s="50">
        <f t="shared" si="41"/>
        <v>0</v>
      </c>
      <c r="CS16" s="50">
        <f t="shared" si="41"/>
        <v>0</v>
      </c>
      <c r="CT16" s="50">
        <f t="shared" si="41"/>
        <v>0</v>
      </c>
      <c r="CU16" s="50">
        <f t="shared" si="41"/>
        <v>0</v>
      </c>
      <c r="CV16" s="50">
        <f t="shared" si="41"/>
        <v>0</v>
      </c>
      <c r="CW16" s="50">
        <f t="shared" si="41"/>
        <v>0</v>
      </c>
      <c r="CX16" s="50">
        <f t="shared" si="41"/>
        <v>0</v>
      </c>
      <c r="CY16" s="79">
        <f t="shared" si="41"/>
        <v>0</v>
      </c>
      <c r="CZ16" s="49">
        <f t="shared" si="41"/>
        <v>0</v>
      </c>
      <c r="DA16" s="50">
        <f t="shared" si="41"/>
        <v>0</v>
      </c>
      <c r="DB16" s="50">
        <f t="shared" si="41"/>
        <v>0</v>
      </c>
      <c r="DC16" s="80">
        <f t="shared" si="5"/>
        <v>0</v>
      </c>
      <c r="DG16">
        <f t="shared" ref="DG16:EM16" si="42">SUM(DG7:DG15)</f>
        <v>0</v>
      </c>
      <c r="DH16">
        <f t="shared" si="42"/>
        <v>0</v>
      </c>
      <c r="DI16">
        <f t="shared" si="42"/>
        <v>0</v>
      </c>
      <c r="DJ16">
        <f t="shared" si="42"/>
        <v>0</v>
      </c>
      <c r="DK16">
        <f t="shared" si="42"/>
        <v>0</v>
      </c>
      <c r="DL16">
        <f t="shared" si="42"/>
        <v>0</v>
      </c>
      <c r="DM16">
        <f t="shared" si="42"/>
        <v>0</v>
      </c>
      <c r="DN16">
        <f t="shared" si="42"/>
        <v>0</v>
      </c>
      <c r="DO16">
        <f t="shared" si="42"/>
        <v>0</v>
      </c>
      <c r="DP16">
        <f t="shared" si="42"/>
        <v>0</v>
      </c>
      <c r="DQ16" s="114">
        <f t="shared" si="42"/>
        <v>0</v>
      </c>
      <c r="DR16">
        <f t="shared" si="42"/>
        <v>0</v>
      </c>
      <c r="DS16">
        <f t="shared" si="42"/>
        <v>0</v>
      </c>
      <c r="DT16">
        <f t="shared" si="42"/>
        <v>0</v>
      </c>
      <c r="DU16">
        <f t="shared" si="42"/>
        <v>0</v>
      </c>
      <c r="DV16">
        <f t="shared" si="42"/>
        <v>0</v>
      </c>
      <c r="DW16">
        <f t="shared" si="42"/>
        <v>0</v>
      </c>
      <c r="DX16">
        <f t="shared" si="42"/>
        <v>0</v>
      </c>
      <c r="DY16">
        <f t="shared" si="42"/>
        <v>0</v>
      </c>
      <c r="DZ16">
        <f t="shared" si="42"/>
        <v>0</v>
      </c>
      <c r="EA16">
        <f t="shared" si="42"/>
        <v>0</v>
      </c>
      <c r="EB16" s="115">
        <f t="shared" si="42"/>
        <v>0</v>
      </c>
      <c r="EC16">
        <f t="shared" si="42"/>
        <v>0</v>
      </c>
      <c r="ED16">
        <f t="shared" si="42"/>
        <v>0</v>
      </c>
      <c r="EE16">
        <f t="shared" si="42"/>
        <v>0</v>
      </c>
      <c r="EF16">
        <f t="shared" si="42"/>
        <v>0</v>
      </c>
      <c r="EG16">
        <f t="shared" si="42"/>
        <v>0</v>
      </c>
      <c r="EH16">
        <f t="shared" si="42"/>
        <v>0</v>
      </c>
      <c r="EI16">
        <f t="shared" si="42"/>
        <v>0</v>
      </c>
      <c r="EJ16">
        <f t="shared" si="42"/>
        <v>0</v>
      </c>
      <c r="EK16">
        <f t="shared" si="42"/>
        <v>0</v>
      </c>
      <c r="EL16">
        <f t="shared" si="42"/>
        <v>0</v>
      </c>
      <c r="EM16" s="116">
        <f t="shared" si="42"/>
        <v>0</v>
      </c>
    </row>
    <row r="17" ht="15.75" spans="2:143">
      <c r="B17" s="21" t="s">
        <v>44</v>
      </c>
      <c r="C17" s="22">
        <v>10</v>
      </c>
      <c r="D17" s="23" t="s">
        <v>45</v>
      </c>
      <c r="E17" s="24">
        <v>3854</v>
      </c>
      <c r="F17" s="25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71"/>
      <c r="AJ17" s="25">
        <f t="shared" ref="AJ17:AK25" si="43">F17+I17+L17+O17+R17+U17+X17+AA17+AD17+AG17</f>
        <v>0</v>
      </c>
      <c r="AK17" s="26">
        <f t="shared" si="43"/>
        <v>0</v>
      </c>
      <c r="AL17" s="26"/>
      <c r="AM17" s="72">
        <f t="shared" si="1"/>
        <v>0</v>
      </c>
      <c r="AN17" s="25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71"/>
      <c r="BR17" s="25">
        <f t="shared" ref="BR17:BS25" si="44">AN17+AQ17+AT17+AW17+AZ17+BC17+BF17+BI17+BL17+BO17</f>
        <v>0</v>
      </c>
      <c r="BS17" s="26">
        <f t="shared" si="44"/>
        <v>0</v>
      </c>
      <c r="BT17" s="26"/>
      <c r="BU17" s="72">
        <f t="shared" si="3"/>
        <v>0</v>
      </c>
      <c r="BV17" s="25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71"/>
      <c r="CZ17" s="25">
        <f t="shared" ref="CZ17:DA25" si="45">BV17+BY17+CB17+CE17+CH17+CK17+CN17+CQ17+CT17+CW17</f>
        <v>0</v>
      </c>
      <c r="DA17" s="26">
        <f t="shared" si="45"/>
        <v>0</v>
      </c>
      <c r="DB17" s="26"/>
      <c r="DC17" s="72">
        <f t="shared" si="5"/>
        <v>0</v>
      </c>
      <c r="DG17">
        <f t="shared" si="6"/>
        <v>0</v>
      </c>
      <c r="DH17">
        <f t="shared" si="7"/>
        <v>0</v>
      </c>
      <c r="DI17">
        <f t="shared" si="8"/>
        <v>0</v>
      </c>
      <c r="DJ17">
        <f t="shared" si="9"/>
        <v>0</v>
      </c>
      <c r="DK17">
        <f t="shared" si="10"/>
        <v>0</v>
      </c>
      <c r="DL17">
        <f t="shared" si="11"/>
        <v>0</v>
      </c>
      <c r="DM17">
        <f t="shared" si="12"/>
        <v>0</v>
      </c>
      <c r="DN17">
        <f t="shared" si="13"/>
        <v>0</v>
      </c>
      <c r="DO17">
        <f t="shared" si="14"/>
        <v>0</v>
      </c>
      <c r="DP17">
        <f t="shared" si="15"/>
        <v>0</v>
      </c>
      <c r="DQ17" s="114">
        <f t="shared" si="16"/>
        <v>0</v>
      </c>
      <c r="DR17">
        <f t="shared" si="17"/>
        <v>0</v>
      </c>
      <c r="DS17">
        <f t="shared" si="18"/>
        <v>0</v>
      </c>
      <c r="DT17">
        <f t="shared" si="19"/>
        <v>0</v>
      </c>
      <c r="DU17">
        <f t="shared" si="20"/>
        <v>0</v>
      </c>
      <c r="DV17">
        <f t="shared" si="21"/>
        <v>0</v>
      </c>
      <c r="DW17">
        <f t="shared" si="22"/>
        <v>0</v>
      </c>
      <c r="DX17">
        <f t="shared" si="23"/>
        <v>0</v>
      </c>
      <c r="DY17">
        <f t="shared" si="24"/>
        <v>0</v>
      </c>
      <c r="DZ17">
        <f t="shared" si="25"/>
        <v>0</v>
      </c>
      <c r="EA17">
        <f t="shared" si="26"/>
        <v>0</v>
      </c>
      <c r="EB17" s="115">
        <f t="shared" si="27"/>
        <v>0</v>
      </c>
      <c r="EC17">
        <f t="shared" si="28"/>
        <v>0</v>
      </c>
      <c r="ED17">
        <f t="shared" si="29"/>
        <v>0</v>
      </c>
      <c r="EE17">
        <f t="shared" si="30"/>
        <v>0</v>
      </c>
      <c r="EF17">
        <f t="shared" si="31"/>
        <v>0</v>
      </c>
      <c r="EG17">
        <f t="shared" si="32"/>
        <v>0</v>
      </c>
      <c r="EH17">
        <f t="shared" si="33"/>
        <v>0</v>
      </c>
      <c r="EI17">
        <f t="shared" si="34"/>
        <v>0</v>
      </c>
      <c r="EJ17">
        <f t="shared" si="35"/>
        <v>0</v>
      </c>
      <c r="EK17">
        <f t="shared" si="36"/>
        <v>0</v>
      </c>
      <c r="EL17">
        <f t="shared" si="37"/>
        <v>0</v>
      </c>
      <c r="EM17" s="116">
        <f t="shared" si="38"/>
        <v>0</v>
      </c>
    </row>
    <row r="18" ht="15.75" spans="2:143">
      <c r="B18" s="27"/>
      <c r="C18" s="36">
        <v>11</v>
      </c>
      <c r="D18" s="37" t="s">
        <v>47</v>
      </c>
      <c r="E18" s="38">
        <v>3142</v>
      </c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73"/>
      <c r="AJ18" s="31">
        <f t="shared" si="43"/>
        <v>0</v>
      </c>
      <c r="AK18" s="32">
        <f t="shared" si="43"/>
        <v>0</v>
      </c>
      <c r="AL18" s="32"/>
      <c r="AM18" s="76">
        <f t="shared" si="1"/>
        <v>0</v>
      </c>
      <c r="AN18" s="31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73"/>
      <c r="BR18" s="31">
        <f t="shared" si="44"/>
        <v>0</v>
      </c>
      <c r="BS18" s="32">
        <f t="shared" si="44"/>
        <v>0</v>
      </c>
      <c r="BT18" s="32"/>
      <c r="BU18" s="76">
        <f t="shared" si="3"/>
        <v>0</v>
      </c>
      <c r="BV18" s="31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73"/>
      <c r="CZ18" s="31">
        <f t="shared" si="45"/>
        <v>0</v>
      </c>
      <c r="DA18" s="32">
        <f t="shared" si="45"/>
        <v>0</v>
      </c>
      <c r="DB18" s="32"/>
      <c r="DC18" s="76">
        <f t="shared" si="5"/>
        <v>0</v>
      </c>
      <c r="DG18">
        <f t="shared" si="6"/>
        <v>0</v>
      </c>
      <c r="DH18">
        <f t="shared" si="7"/>
        <v>0</v>
      </c>
      <c r="DI18">
        <f t="shared" si="8"/>
        <v>0</v>
      </c>
      <c r="DJ18">
        <f t="shared" si="9"/>
        <v>0</v>
      </c>
      <c r="DK18">
        <f t="shared" si="10"/>
        <v>0</v>
      </c>
      <c r="DL18">
        <f t="shared" si="11"/>
        <v>0</v>
      </c>
      <c r="DM18">
        <f t="shared" si="12"/>
        <v>0</v>
      </c>
      <c r="DN18">
        <f t="shared" si="13"/>
        <v>0</v>
      </c>
      <c r="DO18">
        <f t="shared" si="14"/>
        <v>0</v>
      </c>
      <c r="DP18">
        <f t="shared" si="15"/>
        <v>0</v>
      </c>
      <c r="DQ18" s="114">
        <f t="shared" si="16"/>
        <v>0</v>
      </c>
      <c r="DR18">
        <f t="shared" si="17"/>
        <v>0</v>
      </c>
      <c r="DS18">
        <f t="shared" si="18"/>
        <v>0</v>
      </c>
      <c r="DT18">
        <f t="shared" si="19"/>
        <v>0</v>
      </c>
      <c r="DU18">
        <f t="shared" si="20"/>
        <v>0</v>
      </c>
      <c r="DV18">
        <f t="shared" si="21"/>
        <v>0</v>
      </c>
      <c r="DW18">
        <f t="shared" si="22"/>
        <v>0</v>
      </c>
      <c r="DX18">
        <f t="shared" si="23"/>
        <v>0</v>
      </c>
      <c r="DY18">
        <f t="shared" si="24"/>
        <v>0</v>
      </c>
      <c r="DZ18">
        <f t="shared" si="25"/>
        <v>0</v>
      </c>
      <c r="EA18">
        <f t="shared" si="26"/>
        <v>0</v>
      </c>
      <c r="EB18" s="115">
        <f t="shared" si="27"/>
        <v>0</v>
      </c>
      <c r="EC18">
        <f t="shared" si="28"/>
        <v>0</v>
      </c>
      <c r="ED18">
        <f t="shared" si="29"/>
        <v>0</v>
      </c>
      <c r="EE18">
        <f t="shared" si="30"/>
        <v>0</v>
      </c>
      <c r="EF18">
        <f t="shared" si="31"/>
        <v>0</v>
      </c>
      <c r="EG18">
        <f t="shared" si="32"/>
        <v>0</v>
      </c>
      <c r="EH18">
        <f t="shared" si="33"/>
        <v>0</v>
      </c>
      <c r="EI18">
        <f t="shared" si="34"/>
        <v>0</v>
      </c>
      <c r="EJ18">
        <f t="shared" si="35"/>
        <v>0</v>
      </c>
      <c r="EK18">
        <f t="shared" si="36"/>
        <v>0</v>
      </c>
      <c r="EL18">
        <f t="shared" si="37"/>
        <v>0</v>
      </c>
      <c r="EM18" s="116">
        <f t="shared" si="38"/>
        <v>0</v>
      </c>
    </row>
    <row r="19" ht="15.75" spans="2:143">
      <c r="B19" s="27"/>
      <c r="C19" s="33">
        <v>12</v>
      </c>
      <c r="D19" s="34" t="s">
        <v>48</v>
      </c>
      <c r="E19" s="35">
        <v>6520</v>
      </c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73"/>
      <c r="AJ19" s="31">
        <f t="shared" si="43"/>
        <v>0</v>
      </c>
      <c r="AK19" s="32">
        <f t="shared" si="43"/>
        <v>0</v>
      </c>
      <c r="AL19" s="32"/>
      <c r="AM19" s="76">
        <f t="shared" si="1"/>
        <v>0</v>
      </c>
      <c r="AN19" s="31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73"/>
      <c r="BR19" s="31">
        <f t="shared" si="44"/>
        <v>0</v>
      </c>
      <c r="BS19" s="32">
        <f t="shared" si="44"/>
        <v>0</v>
      </c>
      <c r="BT19" s="32"/>
      <c r="BU19" s="76">
        <f t="shared" si="3"/>
        <v>0</v>
      </c>
      <c r="BV19" s="31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73"/>
      <c r="CZ19" s="31">
        <f t="shared" si="45"/>
        <v>0</v>
      </c>
      <c r="DA19" s="32">
        <f t="shared" si="45"/>
        <v>0</v>
      </c>
      <c r="DB19" s="32"/>
      <c r="DC19" s="76">
        <f t="shared" si="5"/>
        <v>0</v>
      </c>
      <c r="DG19">
        <f t="shared" si="6"/>
        <v>0</v>
      </c>
      <c r="DH19">
        <f t="shared" si="7"/>
        <v>0</v>
      </c>
      <c r="DI19">
        <f t="shared" si="8"/>
        <v>0</v>
      </c>
      <c r="DJ19">
        <f t="shared" si="9"/>
        <v>0</v>
      </c>
      <c r="DK19">
        <f t="shared" si="10"/>
        <v>0</v>
      </c>
      <c r="DL19">
        <f t="shared" si="11"/>
        <v>0</v>
      </c>
      <c r="DM19">
        <f t="shared" si="12"/>
        <v>0</v>
      </c>
      <c r="DN19">
        <f t="shared" si="13"/>
        <v>0</v>
      </c>
      <c r="DO19">
        <f t="shared" si="14"/>
        <v>0</v>
      </c>
      <c r="DP19">
        <f t="shared" si="15"/>
        <v>0</v>
      </c>
      <c r="DQ19" s="114">
        <f t="shared" si="16"/>
        <v>0</v>
      </c>
      <c r="DR19">
        <f t="shared" si="17"/>
        <v>0</v>
      </c>
      <c r="DS19">
        <f t="shared" si="18"/>
        <v>0</v>
      </c>
      <c r="DT19">
        <f t="shared" si="19"/>
        <v>0</v>
      </c>
      <c r="DU19">
        <f t="shared" si="20"/>
        <v>0</v>
      </c>
      <c r="DV19">
        <f t="shared" si="21"/>
        <v>0</v>
      </c>
      <c r="DW19">
        <f t="shared" si="22"/>
        <v>0</v>
      </c>
      <c r="DX19">
        <f t="shared" si="23"/>
        <v>0</v>
      </c>
      <c r="DY19">
        <f t="shared" si="24"/>
        <v>0</v>
      </c>
      <c r="DZ19">
        <f t="shared" si="25"/>
        <v>0</v>
      </c>
      <c r="EA19">
        <f t="shared" si="26"/>
        <v>0</v>
      </c>
      <c r="EB19" s="115">
        <f t="shared" si="27"/>
        <v>0</v>
      </c>
      <c r="EC19">
        <f t="shared" si="28"/>
        <v>0</v>
      </c>
      <c r="ED19">
        <f t="shared" si="29"/>
        <v>0</v>
      </c>
      <c r="EE19">
        <f t="shared" si="30"/>
        <v>0</v>
      </c>
      <c r="EF19">
        <f t="shared" si="31"/>
        <v>0</v>
      </c>
      <c r="EG19">
        <f t="shared" si="32"/>
        <v>0</v>
      </c>
      <c r="EH19">
        <f t="shared" si="33"/>
        <v>0</v>
      </c>
      <c r="EI19">
        <f t="shared" si="34"/>
        <v>0</v>
      </c>
      <c r="EJ19">
        <f t="shared" si="35"/>
        <v>0</v>
      </c>
      <c r="EK19">
        <f t="shared" si="36"/>
        <v>0</v>
      </c>
      <c r="EL19">
        <f t="shared" si="37"/>
        <v>0</v>
      </c>
      <c r="EM19" s="116">
        <f t="shared" si="38"/>
        <v>0</v>
      </c>
    </row>
    <row r="20" ht="15.75" spans="2:143">
      <c r="B20" s="27"/>
      <c r="C20" s="36">
        <v>13</v>
      </c>
      <c r="D20" s="37" t="s">
        <v>49</v>
      </c>
      <c r="E20" s="38">
        <v>4077</v>
      </c>
      <c r="F20" s="31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73"/>
      <c r="AJ20" s="31">
        <f t="shared" si="43"/>
        <v>0</v>
      </c>
      <c r="AK20" s="32">
        <f t="shared" si="43"/>
        <v>0</v>
      </c>
      <c r="AL20" s="32"/>
      <c r="AM20" s="76">
        <f t="shared" si="1"/>
        <v>0</v>
      </c>
      <c r="AN20" s="31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73"/>
      <c r="BR20" s="31">
        <f t="shared" si="44"/>
        <v>0</v>
      </c>
      <c r="BS20" s="32">
        <f t="shared" si="44"/>
        <v>0</v>
      </c>
      <c r="BT20" s="32"/>
      <c r="BU20" s="76">
        <f t="shared" si="3"/>
        <v>0</v>
      </c>
      <c r="BV20" s="31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73"/>
      <c r="CZ20" s="31">
        <f t="shared" si="45"/>
        <v>0</v>
      </c>
      <c r="DA20" s="32">
        <f t="shared" si="45"/>
        <v>0</v>
      </c>
      <c r="DB20" s="32"/>
      <c r="DC20" s="76">
        <f t="shared" si="5"/>
        <v>0</v>
      </c>
      <c r="DG20">
        <f t="shared" si="6"/>
        <v>0</v>
      </c>
      <c r="DH20">
        <f t="shared" si="7"/>
        <v>0</v>
      </c>
      <c r="DI20">
        <f t="shared" si="8"/>
        <v>0</v>
      </c>
      <c r="DJ20">
        <f t="shared" si="9"/>
        <v>0</v>
      </c>
      <c r="DK20">
        <f t="shared" si="10"/>
        <v>0</v>
      </c>
      <c r="DL20">
        <f t="shared" si="11"/>
        <v>0</v>
      </c>
      <c r="DM20">
        <f t="shared" si="12"/>
        <v>0</v>
      </c>
      <c r="DN20">
        <f t="shared" si="13"/>
        <v>0</v>
      </c>
      <c r="DO20">
        <f t="shared" si="14"/>
        <v>0</v>
      </c>
      <c r="DP20">
        <f t="shared" si="15"/>
        <v>0</v>
      </c>
      <c r="DQ20" s="114">
        <f t="shared" si="16"/>
        <v>0</v>
      </c>
      <c r="DR20">
        <f t="shared" si="17"/>
        <v>0</v>
      </c>
      <c r="DS20">
        <f t="shared" si="18"/>
        <v>0</v>
      </c>
      <c r="DT20">
        <f t="shared" si="19"/>
        <v>0</v>
      </c>
      <c r="DU20">
        <f t="shared" si="20"/>
        <v>0</v>
      </c>
      <c r="DV20">
        <f t="shared" si="21"/>
        <v>0</v>
      </c>
      <c r="DW20">
        <f t="shared" si="22"/>
        <v>0</v>
      </c>
      <c r="DX20">
        <f t="shared" si="23"/>
        <v>0</v>
      </c>
      <c r="DY20">
        <f t="shared" si="24"/>
        <v>0</v>
      </c>
      <c r="DZ20">
        <f t="shared" si="25"/>
        <v>0</v>
      </c>
      <c r="EA20">
        <f t="shared" si="26"/>
        <v>0</v>
      </c>
      <c r="EB20" s="115">
        <f t="shared" si="27"/>
        <v>0</v>
      </c>
      <c r="EC20">
        <f t="shared" si="28"/>
        <v>0</v>
      </c>
      <c r="ED20">
        <f t="shared" si="29"/>
        <v>0</v>
      </c>
      <c r="EE20">
        <f t="shared" si="30"/>
        <v>0</v>
      </c>
      <c r="EF20">
        <f t="shared" si="31"/>
        <v>0</v>
      </c>
      <c r="EG20">
        <f t="shared" si="32"/>
        <v>0</v>
      </c>
      <c r="EH20">
        <f t="shared" si="33"/>
        <v>0</v>
      </c>
      <c r="EI20">
        <f t="shared" si="34"/>
        <v>0</v>
      </c>
      <c r="EJ20">
        <f t="shared" si="35"/>
        <v>0</v>
      </c>
      <c r="EK20">
        <f t="shared" si="36"/>
        <v>0</v>
      </c>
      <c r="EL20">
        <f t="shared" si="37"/>
        <v>0</v>
      </c>
      <c r="EM20" s="116">
        <f t="shared" si="38"/>
        <v>0</v>
      </c>
    </row>
    <row r="21" ht="15.75" spans="2:143">
      <c r="B21" s="27"/>
      <c r="C21" s="36">
        <v>14</v>
      </c>
      <c r="D21" s="37" t="s">
        <v>50</v>
      </c>
      <c r="E21" s="38">
        <v>4458</v>
      </c>
      <c r="F21" s="3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73"/>
      <c r="AJ21" s="31">
        <f t="shared" si="43"/>
        <v>0</v>
      </c>
      <c r="AK21" s="32">
        <f t="shared" si="43"/>
        <v>0</v>
      </c>
      <c r="AL21" s="32"/>
      <c r="AM21" s="76">
        <f t="shared" si="1"/>
        <v>0</v>
      </c>
      <c r="AN21" s="31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73"/>
      <c r="BR21" s="31">
        <f t="shared" si="44"/>
        <v>0</v>
      </c>
      <c r="BS21" s="32">
        <f t="shared" si="44"/>
        <v>0</v>
      </c>
      <c r="BT21" s="32"/>
      <c r="BU21" s="76">
        <f t="shared" si="3"/>
        <v>0</v>
      </c>
      <c r="BV21" s="31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73"/>
      <c r="CZ21" s="31">
        <f t="shared" si="45"/>
        <v>0</v>
      </c>
      <c r="DA21" s="32">
        <f t="shared" si="45"/>
        <v>0</v>
      </c>
      <c r="DB21" s="32"/>
      <c r="DC21" s="76">
        <f t="shared" si="5"/>
        <v>0</v>
      </c>
      <c r="DG21">
        <f t="shared" si="6"/>
        <v>0</v>
      </c>
      <c r="DH21">
        <f t="shared" si="7"/>
        <v>0</v>
      </c>
      <c r="DI21">
        <f t="shared" si="8"/>
        <v>0</v>
      </c>
      <c r="DJ21">
        <f t="shared" si="9"/>
        <v>0</v>
      </c>
      <c r="DK21">
        <f t="shared" si="10"/>
        <v>0</v>
      </c>
      <c r="DL21">
        <f t="shared" si="11"/>
        <v>0</v>
      </c>
      <c r="DM21">
        <f t="shared" si="12"/>
        <v>0</v>
      </c>
      <c r="DN21">
        <f t="shared" si="13"/>
        <v>0</v>
      </c>
      <c r="DO21">
        <f t="shared" si="14"/>
        <v>0</v>
      </c>
      <c r="DP21">
        <f t="shared" si="15"/>
        <v>0</v>
      </c>
      <c r="DQ21" s="114">
        <f t="shared" si="16"/>
        <v>0</v>
      </c>
      <c r="DR21">
        <f t="shared" si="17"/>
        <v>0</v>
      </c>
      <c r="DS21">
        <f t="shared" si="18"/>
        <v>0</v>
      </c>
      <c r="DT21">
        <f t="shared" si="19"/>
        <v>0</v>
      </c>
      <c r="DU21">
        <f t="shared" si="20"/>
        <v>0</v>
      </c>
      <c r="DV21">
        <f t="shared" si="21"/>
        <v>0</v>
      </c>
      <c r="DW21">
        <f t="shared" si="22"/>
        <v>0</v>
      </c>
      <c r="DX21">
        <f t="shared" si="23"/>
        <v>0</v>
      </c>
      <c r="DY21">
        <f t="shared" si="24"/>
        <v>0</v>
      </c>
      <c r="DZ21">
        <f t="shared" si="25"/>
        <v>0</v>
      </c>
      <c r="EA21">
        <f t="shared" si="26"/>
        <v>0</v>
      </c>
      <c r="EB21" s="115">
        <f t="shared" si="27"/>
        <v>0</v>
      </c>
      <c r="EC21">
        <f t="shared" si="28"/>
        <v>0</v>
      </c>
      <c r="ED21">
        <f t="shared" si="29"/>
        <v>0</v>
      </c>
      <c r="EE21">
        <f t="shared" si="30"/>
        <v>0</v>
      </c>
      <c r="EF21">
        <f t="shared" si="31"/>
        <v>0</v>
      </c>
      <c r="EG21">
        <f t="shared" si="32"/>
        <v>0</v>
      </c>
      <c r="EH21">
        <f t="shared" si="33"/>
        <v>0</v>
      </c>
      <c r="EI21">
        <f t="shared" si="34"/>
        <v>0</v>
      </c>
      <c r="EJ21">
        <f t="shared" si="35"/>
        <v>0</v>
      </c>
      <c r="EK21">
        <f t="shared" si="36"/>
        <v>0</v>
      </c>
      <c r="EL21">
        <f t="shared" si="37"/>
        <v>0</v>
      </c>
      <c r="EM21" s="116">
        <f t="shared" si="38"/>
        <v>0</v>
      </c>
    </row>
    <row r="22" ht="15.75" spans="2:143">
      <c r="B22" s="27"/>
      <c r="C22" s="36">
        <v>15</v>
      </c>
      <c r="D22" s="37" t="s">
        <v>51</v>
      </c>
      <c r="E22" s="38">
        <v>2261</v>
      </c>
      <c r="F22" s="31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73"/>
      <c r="AJ22" s="31">
        <f t="shared" si="43"/>
        <v>0</v>
      </c>
      <c r="AK22" s="32">
        <f t="shared" si="43"/>
        <v>0</v>
      </c>
      <c r="AL22" s="32"/>
      <c r="AM22" s="76">
        <f t="shared" si="1"/>
        <v>0</v>
      </c>
      <c r="AN22" s="31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73"/>
      <c r="BR22" s="31">
        <f t="shared" si="44"/>
        <v>0</v>
      </c>
      <c r="BS22" s="32">
        <f t="shared" si="44"/>
        <v>0</v>
      </c>
      <c r="BT22" s="32"/>
      <c r="BU22" s="76">
        <f t="shared" si="3"/>
        <v>0</v>
      </c>
      <c r="BV22" s="31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73"/>
      <c r="CZ22" s="31">
        <f t="shared" si="45"/>
        <v>0</v>
      </c>
      <c r="DA22" s="32">
        <f t="shared" si="45"/>
        <v>0</v>
      </c>
      <c r="DB22" s="32"/>
      <c r="DC22" s="76">
        <f t="shared" si="5"/>
        <v>0</v>
      </c>
      <c r="DG22">
        <f t="shared" si="6"/>
        <v>0</v>
      </c>
      <c r="DH22">
        <f t="shared" si="7"/>
        <v>0</v>
      </c>
      <c r="DI22">
        <f t="shared" si="8"/>
        <v>0</v>
      </c>
      <c r="DJ22">
        <f t="shared" si="9"/>
        <v>0</v>
      </c>
      <c r="DK22">
        <f t="shared" si="10"/>
        <v>0</v>
      </c>
      <c r="DL22">
        <f t="shared" si="11"/>
        <v>0</v>
      </c>
      <c r="DM22">
        <f t="shared" si="12"/>
        <v>0</v>
      </c>
      <c r="DN22">
        <f t="shared" si="13"/>
        <v>0</v>
      </c>
      <c r="DO22">
        <f t="shared" si="14"/>
        <v>0</v>
      </c>
      <c r="DP22">
        <f t="shared" si="15"/>
        <v>0</v>
      </c>
      <c r="DQ22" s="114">
        <f t="shared" si="16"/>
        <v>0</v>
      </c>
      <c r="DR22">
        <f t="shared" si="17"/>
        <v>0</v>
      </c>
      <c r="DS22">
        <f t="shared" si="18"/>
        <v>0</v>
      </c>
      <c r="DT22">
        <f t="shared" si="19"/>
        <v>0</v>
      </c>
      <c r="DU22">
        <f t="shared" si="20"/>
        <v>0</v>
      </c>
      <c r="DV22">
        <f t="shared" si="21"/>
        <v>0</v>
      </c>
      <c r="DW22">
        <f t="shared" si="22"/>
        <v>0</v>
      </c>
      <c r="DX22">
        <f t="shared" si="23"/>
        <v>0</v>
      </c>
      <c r="DY22">
        <f t="shared" si="24"/>
        <v>0</v>
      </c>
      <c r="DZ22">
        <f t="shared" si="25"/>
        <v>0</v>
      </c>
      <c r="EA22">
        <f t="shared" si="26"/>
        <v>0</v>
      </c>
      <c r="EB22" s="115">
        <f t="shared" si="27"/>
        <v>0</v>
      </c>
      <c r="EC22">
        <f t="shared" si="28"/>
        <v>0</v>
      </c>
      <c r="ED22">
        <f t="shared" si="29"/>
        <v>0</v>
      </c>
      <c r="EE22">
        <f t="shared" si="30"/>
        <v>0</v>
      </c>
      <c r="EF22">
        <f t="shared" si="31"/>
        <v>0</v>
      </c>
      <c r="EG22">
        <f t="shared" si="32"/>
        <v>0</v>
      </c>
      <c r="EH22">
        <f t="shared" si="33"/>
        <v>0</v>
      </c>
      <c r="EI22">
        <f t="shared" si="34"/>
        <v>0</v>
      </c>
      <c r="EJ22">
        <f t="shared" si="35"/>
        <v>0</v>
      </c>
      <c r="EK22">
        <f t="shared" si="36"/>
        <v>0</v>
      </c>
      <c r="EL22">
        <f t="shared" si="37"/>
        <v>0</v>
      </c>
      <c r="EM22" s="116">
        <f t="shared" si="38"/>
        <v>0</v>
      </c>
    </row>
    <row r="23" ht="15.75" spans="2:143">
      <c r="B23" s="27"/>
      <c r="C23" s="36">
        <v>16</v>
      </c>
      <c r="D23" s="37" t="s">
        <v>52</v>
      </c>
      <c r="E23" s="38">
        <v>1704.56</v>
      </c>
      <c r="F23" s="31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73"/>
      <c r="AJ23" s="31">
        <f t="shared" si="43"/>
        <v>0</v>
      </c>
      <c r="AK23" s="32">
        <f t="shared" si="43"/>
        <v>0</v>
      </c>
      <c r="AL23" s="32"/>
      <c r="AM23" s="76">
        <f t="shared" si="1"/>
        <v>0</v>
      </c>
      <c r="AN23" s="31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73"/>
      <c r="BR23" s="31">
        <f t="shared" si="44"/>
        <v>0</v>
      </c>
      <c r="BS23" s="32">
        <f t="shared" si="44"/>
        <v>0</v>
      </c>
      <c r="BT23" s="32"/>
      <c r="BU23" s="76">
        <f t="shared" si="3"/>
        <v>0</v>
      </c>
      <c r="BV23" s="31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73"/>
      <c r="CZ23" s="31">
        <f t="shared" si="45"/>
        <v>0</v>
      </c>
      <c r="DA23" s="32">
        <f t="shared" si="45"/>
        <v>0</v>
      </c>
      <c r="DB23" s="32"/>
      <c r="DC23" s="76">
        <f t="shared" si="5"/>
        <v>0</v>
      </c>
      <c r="DG23">
        <f t="shared" si="6"/>
        <v>0</v>
      </c>
      <c r="DH23">
        <f t="shared" si="7"/>
        <v>0</v>
      </c>
      <c r="DI23">
        <f t="shared" si="8"/>
        <v>0</v>
      </c>
      <c r="DJ23">
        <f t="shared" si="9"/>
        <v>0</v>
      </c>
      <c r="DK23">
        <f t="shared" si="10"/>
        <v>0</v>
      </c>
      <c r="DL23">
        <f t="shared" si="11"/>
        <v>0</v>
      </c>
      <c r="DM23">
        <f t="shared" si="12"/>
        <v>0</v>
      </c>
      <c r="DN23">
        <f t="shared" si="13"/>
        <v>0</v>
      </c>
      <c r="DO23">
        <f t="shared" si="14"/>
        <v>0</v>
      </c>
      <c r="DP23">
        <f t="shared" si="15"/>
        <v>0</v>
      </c>
      <c r="DQ23" s="114">
        <f t="shared" si="16"/>
        <v>0</v>
      </c>
      <c r="DR23">
        <f t="shared" si="17"/>
        <v>0</v>
      </c>
      <c r="DS23">
        <f t="shared" si="18"/>
        <v>0</v>
      </c>
      <c r="DT23">
        <f t="shared" si="19"/>
        <v>0</v>
      </c>
      <c r="DU23">
        <f t="shared" si="20"/>
        <v>0</v>
      </c>
      <c r="DV23">
        <f t="shared" si="21"/>
        <v>0</v>
      </c>
      <c r="DW23">
        <f t="shared" si="22"/>
        <v>0</v>
      </c>
      <c r="DX23">
        <f t="shared" si="23"/>
        <v>0</v>
      </c>
      <c r="DY23">
        <f t="shared" si="24"/>
        <v>0</v>
      </c>
      <c r="DZ23">
        <f t="shared" si="25"/>
        <v>0</v>
      </c>
      <c r="EA23">
        <f t="shared" si="26"/>
        <v>0</v>
      </c>
      <c r="EB23" s="115">
        <f t="shared" si="27"/>
        <v>0</v>
      </c>
      <c r="EC23">
        <f t="shared" si="28"/>
        <v>0</v>
      </c>
      <c r="ED23">
        <f t="shared" si="29"/>
        <v>0</v>
      </c>
      <c r="EE23">
        <f t="shared" si="30"/>
        <v>0</v>
      </c>
      <c r="EF23">
        <f t="shared" si="31"/>
        <v>0</v>
      </c>
      <c r="EG23">
        <f t="shared" si="32"/>
        <v>0</v>
      </c>
      <c r="EH23">
        <f t="shared" si="33"/>
        <v>0</v>
      </c>
      <c r="EI23">
        <f t="shared" si="34"/>
        <v>0</v>
      </c>
      <c r="EJ23">
        <f t="shared" si="35"/>
        <v>0</v>
      </c>
      <c r="EK23">
        <f t="shared" si="36"/>
        <v>0</v>
      </c>
      <c r="EL23">
        <f t="shared" si="37"/>
        <v>0</v>
      </c>
      <c r="EM23" s="116">
        <f t="shared" si="38"/>
        <v>0</v>
      </c>
    </row>
    <row r="24" ht="15.75" spans="2:143">
      <c r="B24" s="27"/>
      <c r="C24" s="36">
        <v>17</v>
      </c>
      <c r="D24" s="37" t="s">
        <v>53</v>
      </c>
      <c r="E24" s="38">
        <v>1431.83</v>
      </c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73"/>
      <c r="AJ24" s="31">
        <f t="shared" si="43"/>
        <v>0</v>
      </c>
      <c r="AK24" s="32">
        <f t="shared" si="43"/>
        <v>0</v>
      </c>
      <c r="AL24" s="32"/>
      <c r="AM24" s="76">
        <f t="shared" si="1"/>
        <v>0</v>
      </c>
      <c r="AN24" s="31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73"/>
      <c r="BR24" s="31">
        <f t="shared" si="44"/>
        <v>0</v>
      </c>
      <c r="BS24" s="32">
        <f t="shared" si="44"/>
        <v>0</v>
      </c>
      <c r="BT24" s="32"/>
      <c r="BU24" s="76">
        <f t="shared" si="3"/>
        <v>0</v>
      </c>
      <c r="BV24" s="31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73"/>
      <c r="CZ24" s="31">
        <f t="shared" si="45"/>
        <v>0</v>
      </c>
      <c r="DA24" s="32">
        <f t="shared" si="45"/>
        <v>0</v>
      </c>
      <c r="DB24" s="32"/>
      <c r="DC24" s="76">
        <f t="shared" si="5"/>
        <v>0</v>
      </c>
      <c r="DG24">
        <f t="shared" si="6"/>
        <v>0</v>
      </c>
      <c r="DH24">
        <f t="shared" si="7"/>
        <v>0</v>
      </c>
      <c r="DI24">
        <f t="shared" si="8"/>
        <v>0</v>
      </c>
      <c r="DJ24">
        <f t="shared" si="9"/>
        <v>0</v>
      </c>
      <c r="DK24">
        <f t="shared" si="10"/>
        <v>0</v>
      </c>
      <c r="DL24">
        <f t="shared" si="11"/>
        <v>0</v>
      </c>
      <c r="DM24">
        <f t="shared" si="12"/>
        <v>0</v>
      </c>
      <c r="DN24">
        <f t="shared" si="13"/>
        <v>0</v>
      </c>
      <c r="DO24">
        <f t="shared" si="14"/>
        <v>0</v>
      </c>
      <c r="DP24">
        <f t="shared" si="15"/>
        <v>0</v>
      </c>
      <c r="DQ24" s="114">
        <f t="shared" si="16"/>
        <v>0</v>
      </c>
      <c r="DR24">
        <f t="shared" si="17"/>
        <v>0</v>
      </c>
      <c r="DS24">
        <f t="shared" si="18"/>
        <v>0</v>
      </c>
      <c r="DT24">
        <f t="shared" si="19"/>
        <v>0</v>
      </c>
      <c r="DU24">
        <f t="shared" si="20"/>
        <v>0</v>
      </c>
      <c r="DV24">
        <f t="shared" si="21"/>
        <v>0</v>
      </c>
      <c r="DW24">
        <f t="shared" si="22"/>
        <v>0</v>
      </c>
      <c r="DX24">
        <f t="shared" si="23"/>
        <v>0</v>
      </c>
      <c r="DY24">
        <f t="shared" si="24"/>
        <v>0</v>
      </c>
      <c r="DZ24">
        <f t="shared" si="25"/>
        <v>0</v>
      </c>
      <c r="EA24">
        <f t="shared" si="26"/>
        <v>0</v>
      </c>
      <c r="EB24" s="115">
        <f t="shared" si="27"/>
        <v>0</v>
      </c>
      <c r="EC24">
        <f t="shared" si="28"/>
        <v>0</v>
      </c>
      <c r="ED24">
        <f t="shared" si="29"/>
        <v>0</v>
      </c>
      <c r="EE24">
        <f t="shared" si="30"/>
        <v>0</v>
      </c>
      <c r="EF24">
        <f t="shared" si="31"/>
        <v>0</v>
      </c>
      <c r="EG24">
        <f t="shared" si="32"/>
        <v>0</v>
      </c>
      <c r="EH24">
        <f t="shared" si="33"/>
        <v>0</v>
      </c>
      <c r="EI24">
        <f t="shared" si="34"/>
        <v>0</v>
      </c>
      <c r="EJ24">
        <f t="shared" si="35"/>
        <v>0</v>
      </c>
      <c r="EK24">
        <f t="shared" si="36"/>
        <v>0</v>
      </c>
      <c r="EL24">
        <f t="shared" si="37"/>
        <v>0</v>
      </c>
      <c r="EM24" s="116">
        <f t="shared" si="38"/>
        <v>0</v>
      </c>
    </row>
    <row r="25" ht="16.5" spans="2:143">
      <c r="B25" s="39"/>
      <c r="C25" s="40">
        <v>18</v>
      </c>
      <c r="D25" s="41" t="s">
        <v>54</v>
      </c>
      <c r="E25" s="42">
        <v>963.15</v>
      </c>
      <c r="F25" s="43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77"/>
      <c r="AJ25" s="43">
        <f t="shared" si="43"/>
        <v>0</v>
      </c>
      <c r="AK25" s="44">
        <f t="shared" si="43"/>
        <v>0</v>
      </c>
      <c r="AL25" s="44"/>
      <c r="AM25" s="78">
        <f t="shared" si="1"/>
        <v>0</v>
      </c>
      <c r="AN25" s="43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77"/>
      <c r="BR25" s="43">
        <f t="shared" si="44"/>
        <v>0</v>
      </c>
      <c r="BS25" s="44">
        <f t="shared" si="44"/>
        <v>0</v>
      </c>
      <c r="BT25" s="44"/>
      <c r="BU25" s="78">
        <f t="shared" si="3"/>
        <v>0</v>
      </c>
      <c r="BV25" s="43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77"/>
      <c r="CZ25" s="43">
        <f t="shared" si="45"/>
        <v>0</v>
      </c>
      <c r="DA25" s="44">
        <f t="shared" si="45"/>
        <v>0</v>
      </c>
      <c r="DB25" s="44"/>
      <c r="DC25" s="78">
        <f t="shared" si="5"/>
        <v>0</v>
      </c>
      <c r="DG25">
        <f t="shared" si="6"/>
        <v>0</v>
      </c>
      <c r="DH25">
        <f t="shared" si="7"/>
        <v>0</v>
      </c>
      <c r="DI25">
        <f t="shared" si="8"/>
        <v>0</v>
      </c>
      <c r="DJ25">
        <f t="shared" si="9"/>
        <v>0</v>
      </c>
      <c r="DK25">
        <f t="shared" si="10"/>
        <v>0</v>
      </c>
      <c r="DL25">
        <f t="shared" si="11"/>
        <v>0</v>
      </c>
      <c r="DM25">
        <f t="shared" si="12"/>
        <v>0</v>
      </c>
      <c r="DN25">
        <f t="shared" si="13"/>
        <v>0</v>
      </c>
      <c r="DO25">
        <f t="shared" si="14"/>
        <v>0</v>
      </c>
      <c r="DP25">
        <f t="shared" si="15"/>
        <v>0</v>
      </c>
      <c r="DQ25" s="114">
        <f t="shared" si="16"/>
        <v>0</v>
      </c>
      <c r="DR25">
        <f t="shared" si="17"/>
        <v>0</v>
      </c>
      <c r="DS25">
        <f t="shared" si="18"/>
        <v>0</v>
      </c>
      <c r="DT25">
        <f t="shared" si="19"/>
        <v>0</v>
      </c>
      <c r="DU25">
        <f t="shared" si="20"/>
        <v>0</v>
      </c>
      <c r="DV25">
        <f t="shared" si="21"/>
        <v>0</v>
      </c>
      <c r="DW25">
        <f t="shared" si="22"/>
        <v>0</v>
      </c>
      <c r="DX25">
        <f t="shared" si="23"/>
        <v>0</v>
      </c>
      <c r="DY25">
        <f t="shared" si="24"/>
        <v>0</v>
      </c>
      <c r="DZ25">
        <f t="shared" si="25"/>
        <v>0</v>
      </c>
      <c r="EA25">
        <f t="shared" si="26"/>
        <v>0</v>
      </c>
      <c r="EB25" s="115">
        <f t="shared" si="27"/>
        <v>0</v>
      </c>
      <c r="EC25">
        <f t="shared" si="28"/>
        <v>0</v>
      </c>
      <c r="ED25">
        <f t="shared" si="29"/>
        <v>0</v>
      </c>
      <c r="EE25">
        <f t="shared" si="30"/>
        <v>0</v>
      </c>
      <c r="EF25">
        <f t="shared" si="31"/>
        <v>0</v>
      </c>
      <c r="EG25">
        <f t="shared" si="32"/>
        <v>0</v>
      </c>
      <c r="EH25">
        <f t="shared" si="33"/>
        <v>0</v>
      </c>
      <c r="EI25">
        <f t="shared" si="34"/>
        <v>0</v>
      </c>
      <c r="EJ25">
        <f t="shared" si="35"/>
        <v>0</v>
      </c>
      <c r="EK25">
        <f t="shared" si="36"/>
        <v>0</v>
      </c>
      <c r="EL25">
        <f t="shared" si="37"/>
        <v>0</v>
      </c>
      <c r="EM25" s="116">
        <f t="shared" si="38"/>
        <v>0</v>
      </c>
    </row>
    <row r="26" ht="16.5" spans="2:143">
      <c r="B26" s="45"/>
      <c r="C26" s="46"/>
      <c r="D26" s="47" t="s">
        <v>43</v>
      </c>
      <c r="E26" s="48">
        <f>SUM(E17:E25)</f>
        <v>28411.54</v>
      </c>
      <c r="F26" s="49">
        <f>SUM(F17:F25)</f>
        <v>0</v>
      </c>
      <c r="G26" s="50">
        <f t="shared" ref="G26:AL26" si="46">SUM(G17:G25)</f>
        <v>0</v>
      </c>
      <c r="H26" s="50">
        <f t="shared" si="46"/>
        <v>0</v>
      </c>
      <c r="I26" s="50">
        <f t="shared" si="46"/>
        <v>0</v>
      </c>
      <c r="J26" s="50">
        <f t="shared" si="46"/>
        <v>0</v>
      </c>
      <c r="K26" s="50">
        <f t="shared" si="46"/>
        <v>0</v>
      </c>
      <c r="L26" s="50">
        <f t="shared" si="46"/>
        <v>0</v>
      </c>
      <c r="M26" s="50">
        <f t="shared" si="46"/>
        <v>0</v>
      </c>
      <c r="N26" s="50">
        <f t="shared" si="46"/>
        <v>0</v>
      </c>
      <c r="O26" s="50">
        <f t="shared" si="46"/>
        <v>0</v>
      </c>
      <c r="P26" s="50">
        <f t="shared" si="46"/>
        <v>0</v>
      </c>
      <c r="Q26" s="50">
        <f t="shared" si="46"/>
        <v>0</v>
      </c>
      <c r="R26" s="50">
        <f t="shared" si="46"/>
        <v>0</v>
      </c>
      <c r="S26" s="50">
        <f t="shared" si="46"/>
        <v>0</v>
      </c>
      <c r="T26" s="50">
        <f t="shared" si="46"/>
        <v>0</v>
      </c>
      <c r="U26" s="50">
        <f t="shared" si="46"/>
        <v>0</v>
      </c>
      <c r="V26" s="50">
        <f t="shared" si="46"/>
        <v>0</v>
      </c>
      <c r="W26" s="50">
        <f t="shared" si="46"/>
        <v>0</v>
      </c>
      <c r="X26" s="50">
        <f t="shared" si="46"/>
        <v>0</v>
      </c>
      <c r="Y26" s="50">
        <f t="shared" si="46"/>
        <v>0</v>
      </c>
      <c r="Z26" s="50">
        <f t="shared" si="46"/>
        <v>0</v>
      </c>
      <c r="AA26" s="50">
        <f t="shared" si="46"/>
        <v>0</v>
      </c>
      <c r="AB26" s="50">
        <f t="shared" si="46"/>
        <v>0</v>
      </c>
      <c r="AC26" s="50">
        <f t="shared" si="46"/>
        <v>0</v>
      </c>
      <c r="AD26" s="50">
        <f t="shared" si="46"/>
        <v>0</v>
      </c>
      <c r="AE26" s="50">
        <f t="shared" si="46"/>
        <v>0</v>
      </c>
      <c r="AF26" s="50">
        <f t="shared" si="46"/>
        <v>0</v>
      </c>
      <c r="AG26" s="50">
        <f t="shared" si="46"/>
        <v>0</v>
      </c>
      <c r="AH26" s="50">
        <f t="shared" si="46"/>
        <v>0</v>
      </c>
      <c r="AI26" s="79">
        <f t="shared" si="46"/>
        <v>0</v>
      </c>
      <c r="AJ26" s="49">
        <f t="shared" si="46"/>
        <v>0</v>
      </c>
      <c r="AK26" s="50">
        <f t="shared" si="46"/>
        <v>0</v>
      </c>
      <c r="AL26" s="50">
        <f t="shared" si="46"/>
        <v>0</v>
      </c>
      <c r="AM26" s="80">
        <f t="shared" si="1"/>
        <v>0</v>
      </c>
      <c r="AN26" s="49">
        <f>SUM(AN17:AN25)</f>
        <v>0</v>
      </c>
      <c r="AO26" s="50">
        <f t="shared" ref="AO26:BT26" si="47">SUM(AO17:AO25)</f>
        <v>0</v>
      </c>
      <c r="AP26" s="50">
        <f t="shared" si="47"/>
        <v>0</v>
      </c>
      <c r="AQ26" s="50">
        <f t="shared" si="47"/>
        <v>0</v>
      </c>
      <c r="AR26" s="50">
        <f t="shared" si="47"/>
        <v>0</v>
      </c>
      <c r="AS26" s="50">
        <f t="shared" si="47"/>
        <v>0</v>
      </c>
      <c r="AT26" s="50">
        <f t="shared" si="47"/>
        <v>0</v>
      </c>
      <c r="AU26" s="50">
        <f t="shared" si="47"/>
        <v>0</v>
      </c>
      <c r="AV26" s="50">
        <f t="shared" si="47"/>
        <v>0</v>
      </c>
      <c r="AW26" s="50">
        <f t="shared" si="47"/>
        <v>0</v>
      </c>
      <c r="AX26" s="50">
        <f t="shared" si="47"/>
        <v>0</v>
      </c>
      <c r="AY26" s="50">
        <f t="shared" si="47"/>
        <v>0</v>
      </c>
      <c r="AZ26" s="50">
        <f t="shared" si="47"/>
        <v>0</v>
      </c>
      <c r="BA26" s="50">
        <f t="shared" si="47"/>
        <v>0</v>
      </c>
      <c r="BB26" s="50">
        <f t="shared" si="47"/>
        <v>0</v>
      </c>
      <c r="BC26" s="50">
        <f t="shared" si="47"/>
        <v>0</v>
      </c>
      <c r="BD26" s="50">
        <f t="shared" si="47"/>
        <v>0</v>
      </c>
      <c r="BE26" s="50">
        <f t="shared" si="47"/>
        <v>0</v>
      </c>
      <c r="BF26" s="50">
        <f t="shared" si="47"/>
        <v>0</v>
      </c>
      <c r="BG26" s="50">
        <f t="shared" si="47"/>
        <v>0</v>
      </c>
      <c r="BH26" s="50">
        <f t="shared" si="47"/>
        <v>0</v>
      </c>
      <c r="BI26" s="50">
        <f t="shared" si="47"/>
        <v>0</v>
      </c>
      <c r="BJ26" s="50">
        <f t="shared" si="47"/>
        <v>0</v>
      </c>
      <c r="BK26" s="50">
        <f t="shared" si="47"/>
        <v>0</v>
      </c>
      <c r="BL26" s="50">
        <f t="shared" si="47"/>
        <v>0</v>
      </c>
      <c r="BM26" s="50">
        <f t="shared" si="47"/>
        <v>0</v>
      </c>
      <c r="BN26" s="50">
        <f t="shared" si="47"/>
        <v>0</v>
      </c>
      <c r="BO26" s="50">
        <f t="shared" si="47"/>
        <v>0</v>
      </c>
      <c r="BP26" s="50">
        <f t="shared" si="47"/>
        <v>0</v>
      </c>
      <c r="BQ26" s="79">
        <f t="shared" si="47"/>
        <v>0</v>
      </c>
      <c r="BR26" s="49">
        <f t="shared" si="47"/>
        <v>0</v>
      </c>
      <c r="BS26" s="50">
        <f t="shared" si="47"/>
        <v>0</v>
      </c>
      <c r="BT26" s="50">
        <f t="shared" si="47"/>
        <v>0</v>
      </c>
      <c r="BU26" s="80">
        <f t="shared" si="3"/>
        <v>0</v>
      </c>
      <c r="BV26" s="49">
        <f>SUM(BV17:BV25)</f>
        <v>0</v>
      </c>
      <c r="BW26" s="50">
        <f t="shared" ref="BW26:EH26" si="48">SUM(BW17:BW25)</f>
        <v>0</v>
      </c>
      <c r="BX26" s="50">
        <f t="shared" si="48"/>
        <v>0</v>
      </c>
      <c r="BY26" s="50">
        <f t="shared" si="48"/>
        <v>0</v>
      </c>
      <c r="BZ26" s="50">
        <f t="shared" si="48"/>
        <v>0</v>
      </c>
      <c r="CA26" s="50">
        <f t="shared" si="48"/>
        <v>0</v>
      </c>
      <c r="CB26" s="50">
        <f t="shared" si="48"/>
        <v>0</v>
      </c>
      <c r="CC26" s="50">
        <f t="shared" si="48"/>
        <v>0</v>
      </c>
      <c r="CD26" s="50">
        <f t="shared" si="48"/>
        <v>0</v>
      </c>
      <c r="CE26" s="50">
        <f t="shared" si="48"/>
        <v>0</v>
      </c>
      <c r="CF26" s="50">
        <f t="shared" si="48"/>
        <v>0</v>
      </c>
      <c r="CG26" s="50">
        <f t="shared" si="48"/>
        <v>0</v>
      </c>
      <c r="CH26" s="50">
        <f t="shared" si="48"/>
        <v>0</v>
      </c>
      <c r="CI26" s="50">
        <f t="shared" si="48"/>
        <v>0</v>
      </c>
      <c r="CJ26" s="50">
        <f t="shared" si="48"/>
        <v>0</v>
      </c>
      <c r="CK26" s="50">
        <f t="shared" si="48"/>
        <v>0</v>
      </c>
      <c r="CL26" s="50">
        <f t="shared" si="48"/>
        <v>0</v>
      </c>
      <c r="CM26" s="50">
        <f t="shared" si="48"/>
        <v>0</v>
      </c>
      <c r="CN26" s="50">
        <f t="shared" si="48"/>
        <v>0</v>
      </c>
      <c r="CO26" s="50">
        <f t="shared" si="48"/>
        <v>0</v>
      </c>
      <c r="CP26" s="50">
        <f t="shared" si="48"/>
        <v>0</v>
      </c>
      <c r="CQ26" s="50">
        <f t="shared" si="48"/>
        <v>0</v>
      </c>
      <c r="CR26" s="50">
        <f t="shared" si="48"/>
        <v>0</v>
      </c>
      <c r="CS26" s="50">
        <f t="shared" si="48"/>
        <v>0</v>
      </c>
      <c r="CT26" s="50">
        <f t="shared" si="48"/>
        <v>0</v>
      </c>
      <c r="CU26" s="50">
        <f t="shared" si="48"/>
        <v>0</v>
      </c>
      <c r="CV26" s="50">
        <f t="shared" si="48"/>
        <v>0</v>
      </c>
      <c r="CW26" s="50">
        <f t="shared" si="48"/>
        <v>0</v>
      </c>
      <c r="CX26" s="50">
        <f t="shared" si="48"/>
        <v>0</v>
      </c>
      <c r="CY26" s="79">
        <f t="shared" si="48"/>
        <v>0</v>
      </c>
      <c r="CZ26" s="49">
        <f t="shared" si="48"/>
        <v>0</v>
      </c>
      <c r="DA26" s="50">
        <f t="shared" si="48"/>
        <v>0</v>
      </c>
      <c r="DB26" s="50">
        <f t="shared" si="48"/>
        <v>0</v>
      </c>
      <c r="DC26" s="80">
        <f t="shared" si="5"/>
        <v>0</v>
      </c>
      <c r="DG26">
        <f t="shared" si="48"/>
        <v>0</v>
      </c>
      <c r="DH26">
        <f t="shared" si="48"/>
        <v>0</v>
      </c>
      <c r="DI26">
        <f t="shared" si="48"/>
        <v>0</v>
      </c>
      <c r="DJ26">
        <f t="shared" si="48"/>
        <v>0</v>
      </c>
      <c r="DK26">
        <f t="shared" si="48"/>
        <v>0</v>
      </c>
      <c r="DL26">
        <f t="shared" si="48"/>
        <v>0</v>
      </c>
      <c r="DM26">
        <f t="shared" si="48"/>
        <v>0</v>
      </c>
      <c r="DN26">
        <f t="shared" si="48"/>
        <v>0</v>
      </c>
      <c r="DO26">
        <f t="shared" si="48"/>
        <v>0</v>
      </c>
      <c r="DP26">
        <f t="shared" si="48"/>
        <v>0</v>
      </c>
      <c r="DQ26" s="114">
        <f t="shared" si="48"/>
        <v>0</v>
      </c>
      <c r="DR26">
        <f t="shared" si="48"/>
        <v>0</v>
      </c>
      <c r="DS26">
        <f t="shared" si="48"/>
        <v>0</v>
      </c>
      <c r="DT26">
        <f t="shared" si="48"/>
        <v>0</v>
      </c>
      <c r="DU26">
        <f t="shared" si="48"/>
        <v>0</v>
      </c>
      <c r="DV26">
        <f t="shared" si="48"/>
        <v>0</v>
      </c>
      <c r="DW26">
        <f t="shared" si="48"/>
        <v>0</v>
      </c>
      <c r="DX26">
        <f t="shared" si="48"/>
        <v>0</v>
      </c>
      <c r="DY26">
        <f t="shared" si="48"/>
        <v>0</v>
      </c>
      <c r="DZ26">
        <f t="shared" si="48"/>
        <v>0</v>
      </c>
      <c r="EA26">
        <f t="shared" si="48"/>
        <v>0</v>
      </c>
      <c r="EB26" s="115">
        <f t="shared" si="48"/>
        <v>0</v>
      </c>
      <c r="EC26">
        <f t="shared" si="48"/>
        <v>0</v>
      </c>
      <c r="ED26">
        <f t="shared" si="48"/>
        <v>0</v>
      </c>
      <c r="EE26">
        <f t="shared" si="48"/>
        <v>0</v>
      </c>
      <c r="EF26">
        <f t="shared" si="48"/>
        <v>0</v>
      </c>
      <c r="EG26">
        <f t="shared" si="48"/>
        <v>0</v>
      </c>
      <c r="EH26">
        <f t="shared" si="48"/>
        <v>0</v>
      </c>
      <c r="EI26">
        <f t="shared" ref="EI26:EM26" si="49">SUM(EI17:EI25)</f>
        <v>0</v>
      </c>
      <c r="EJ26">
        <f t="shared" si="49"/>
        <v>0</v>
      </c>
      <c r="EK26">
        <f t="shared" si="49"/>
        <v>0</v>
      </c>
      <c r="EL26">
        <f t="shared" si="49"/>
        <v>0</v>
      </c>
      <c r="EM26" s="116">
        <f t="shared" si="49"/>
        <v>0</v>
      </c>
    </row>
    <row r="27" ht="15.75" spans="2:143">
      <c r="B27" s="21" t="s">
        <v>55</v>
      </c>
      <c r="C27" s="22">
        <v>19</v>
      </c>
      <c r="D27" s="23" t="s">
        <v>56</v>
      </c>
      <c r="E27" s="24">
        <v>6156</v>
      </c>
      <c r="F27" s="25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71"/>
      <c r="AJ27" s="25">
        <f t="shared" ref="AJ27:AK34" si="50">F27+I27+L27+O27+R27+U27+X27+AA27+AD27+AG27</f>
        <v>0</v>
      </c>
      <c r="AK27" s="26">
        <f t="shared" si="50"/>
        <v>0</v>
      </c>
      <c r="AL27" s="26"/>
      <c r="AM27" s="72">
        <f t="shared" si="1"/>
        <v>0</v>
      </c>
      <c r="AN27" s="25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71"/>
      <c r="BR27" s="25">
        <f t="shared" ref="BR27:BS34" si="51">AN27+AQ27+AT27+AW27+AZ27+BC27+BF27+BI27+BL27+BO27</f>
        <v>0</v>
      </c>
      <c r="BS27" s="26">
        <f t="shared" si="51"/>
        <v>0</v>
      </c>
      <c r="BT27" s="26"/>
      <c r="BU27" s="72">
        <f t="shared" si="3"/>
        <v>0</v>
      </c>
      <c r="BV27" s="25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71"/>
      <c r="CZ27" s="25">
        <f t="shared" ref="CZ27:DA34" si="52">BV27+BY27+CB27+CE27+CH27+CK27+CN27+CQ27+CT27+CW27</f>
        <v>0</v>
      </c>
      <c r="DA27" s="26">
        <f t="shared" si="52"/>
        <v>0</v>
      </c>
      <c r="DB27" s="26"/>
      <c r="DC27" s="72">
        <f t="shared" si="5"/>
        <v>0</v>
      </c>
      <c r="DG27">
        <f t="shared" si="6"/>
        <v>0</v>
      </c>
      <c r="DH27">
        <f t="shared" si="7"/>
        <v>0</v>
      </c>
      <c r="DI27">
        <f t="shared" si="8"/>
        <v>0</v>
      </c>
      <c r="DJ27">
        <f t="shared" si="9"/>
        <v>0</v>
      </c>
      <c r="DK27">
        <f t="shared" si="10"/>
        <v>0</v>
      </c>
      <c r="DL27">
        <f t="shared" si="11"/>
        <v>0</v>
      </c>
      <c r="DM27">
        <f t="shared" si="12"/>
        <v>0</v>
      </c>
      <c r="DN27">
        <f t="shared" si="13"/>
        <v>0</v>
      </c>
      <c r="DO27">
        <f t="shared" si="14"/>
        <v>0</v>
      </c>
      <c r="DP27">
        <f t="shared" si="15"/>
        <v>0</v>
      </c>
      <c r="DQ27" s="114">
        <f t="shared" si="16"/>
        <v>0</v>
      </c>
      <c r="DR27">
        <f t="shared" si="17"/>
        <v>0</v>
      </c>
      <c r="DS27">
        <f t="shared" si="18"/>
        <v>0</v>
      </c>
      <c r="DT27">
        <f t="shared" si="19"/>
        <v>0</v>
      </c>
      <c r="DU27">
        <f t="shared" si="20"/>
        <v>0</v>
      </c>
      <c r="DV27">
        <f t="shared" si="21"/>
        <v>0</v>
      </c>
      <c r="DW27">
        <f t="shared" si="22"/>
        <v>0</v>
      </c>
      <c r="DX27">
        <f t="shared" si="23"/>
        <v>0</v>
      </c>
      <c r="DY27">
        <f t="shared" si="24"/>
        <v>0</v>
      </c>
      <c r="DZ27">
        <f t="shared" si="25"/>
        <v>0</v>
      </c>
      <c r="EA27">
        <f t="shared" si="26"/>
        <v>0</v>
      </c>
      <c r="EB27" s="115">
        <f t="shared" si="27"/>
        <v>0</v>
      </c>
      <c r="EC27">
        <f t="shared" si="28"/>
        <v>0</v>
      </c>
      <c r="ED27">
        <f t="shared" si="29"/>
        <v>0</v>
      </c>
      <c r="EE27">
        <f t="shared" si="30"/>
        <v>0</v>
      </c>
      <c r="EF27">
        <f t="shared" si="31"/>
        <v>0</v>
      </c>
      <c r="EG27">
        <f t="shared" si="32"/>
        <v>0</v>
      </c>
      <c r="EH27">
        <f t="shared" si="33"/>
        <v>0</v>
      </c>
      <c r="EI27">
        <f t="shared" si="34"/>
        <v>0</v>
      </c>
      <c r="EJ27">
        <f t="shared" si="35"/>
        <v>0</v>
      </c>
      <c r="EK27">
        <f t="shared" si="36"/>
        <v>0</v>
      </c>
      <c r="EL27">
        <f t="shared" si="37"/>
        <v>0</v>
      </c>
      <c r="EM27" s="116">
        <f t="shared" si="38"/>
        <v>0</v>
      </c>
    </row>
    <row r="28" ht="15.75" spans="2:143">
      <c r="B28" s="27"/>
      <c r="C28" s="28">
        <v>20</v>
      </c>
      <c r="D28" s="29" t="s">
        <v>59</v>
      </c>
      <c r="E28" s="30">
        <v>3621</v>
      </c>
      <c r="F28" s="31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73"/>
      <c r="AJ28" s="31">
        <f t="shared" si="50"/>
        <v>0</v>
      </c>
      <c r="AK28" s="32">
        <f t="shared" si="50"/>
        <v>0</v>
      </c>
      <c r="AL28" s="32"/>
      <c r="AM28" s="76">
        <f t="shared" si="1"/>
        <v>0</v>
      </c>
      <c r="AN28" s="31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73"/>
      <c r="BR28" s="31">
        <f t="shared" si="51"/>
        <v>0</v>
      </c>
      <c r="BS28" s="32">
        <f t="shared" si="51"/>
        <v>0</v>
      </c>
      <c r="BT28" s="32"/>
      <c r="BU28" s="76">
        <f t="shared" si="3"/>
        <v>0</v>
      </c>
      <c r="BV28" s="31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73"/>
      <c r="CZ28" s="31">
        <f t="shared" si="52"/>
        <v>0</v>
      </c>
      <c r="DA28" s="32">
        <f t="shared" si="52"/>
        <v>0</v>
      </c>
      <c r="DB28" s="32"/>
      <c r="DC28" s="76">
        <f t="shared" si="5"/>
        <v>0</v>
      </c>
      <c r="DG28">
        <f t="shared" si="6"/>
        <v>0</v>
      </c>
      <c r="DH28">
        <f t="shared" si="7"/>
        <v>0</v>
      </c>
      <c r="DI28">
        <f t="shared" si="8"/>
        <v>0</v>
      </c>
      <c r="DJ28">
        <f t="shared" si="9"/>
        <v>0</v>
      </c>
      <c r="DK28">
        <f t="shared" si="10"/>
        <v>0</v>
      </c>
      <c r="DL28">
        <f t="shared" si="11"/>
        <v>0</v>
      </c>
      <c r="DM28">
        <f t="shared" si="12"/>
        <v>0</v>
      </c>
      <c r="DN28">
        <f t="shared" si="13"/>
        <v>0</v>
      </c>
      <c r="DO28">
        <f t="shared" si="14"/>
        <v>0</v>
      </c>
      <c r="DP28">
        <f t="shared" si="15"/>
        <v>0</v>
      </c>
      <c r="DQ28" s="114">
        <f t="shared" si="16"/>
        <v>0</v>
      </c>
      <c r="DR28">
        <f t="shared" si="17"/>
        <v>0</v>
      </c>
      <c r="DS28">
        <f t="shared" si="18"/>
        <v>0</v>
      </c>
      <c r="DT28">
        <f t="shared" si="19"/>
        <v>0</v>
      </c>
      <c r="DU28">
        <f t="shared" si="20"/>
        <v>0</v>
      </c>
      <c r="DV28">
        <f t="shared" si="21"/>
        <v>0</v>
      </c>
      <c r="DW28">
        <f t="shared" si="22"/>
        <v>0</v>
      </c>
      <c r="DX28">
        <f t="shared" si="23"/>
        <v>0</v>
      </c>
      <c r="DY28">
        <f t="shared" si="24"/>
        <v>0</v>
      </c>
      <c r="DZ28">
        <f t="shared" si="25"/>
        <v>0</v>
      </c>
      <c r="EA28">
        <f t="shared" si="26"/>
        <v>0</v>
      </c>
      <c r="EB28" s="115">
        <f t="shared" si="27"/>
        <v>0</v>
      </c>
      <c r="EC28">
        <f t="shared" si="28"/>
        <v>0</v>
      </c>
      <c r="ED28">
        <f t="shared" si="29"/>
        <v>0</v>
      </c>
      <c r="EE28">
        <f t="shared" si="30"/>
        <v>0</v>
      </c>
      <c r="EF28">
        <f t="shared" si="31"/>
        <v>0</v>
      </c>
      <c r="EG28">
        <f t="shared" si="32"/>
        <v>0</v>
      </c>
      <c r="EH28">
        <f t="shared" si="33"/>
        <v>0</v>
      </c>
      <c r="EI28">
        <f t="shared" si="34"/>
        <v>0</v>
      </c>
      <c r="EJ28">
        <f t="shared" si="35"/>
        <v>0</v>
      </c>
      <c r="EK28">
        <f t="shared" si="36"/>
        <v>0</v>
      </c>
      <c r="EL28">
        <f t="shared" si="37"/>
        <v>0</v>
      </c>
      <c r="EM28" s="116">
        <f t="shared" si="38"/>
        <v>0</v>
      </c>
    </row>
    <row r="29" ht="15.75" spans="2:143">
      <c r="B29" s="27"/>
      <c r="C29" s="33">
        <v>21</v>
      </c>
      <c r="D29" s="34" t="s">
        <v>61</v>
      </c>
      <c r="E29" s="35">
        <v>5972</v>
      </c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73"/>
      <c r="AJ29" s="31">
        <f t="shared" si="50"/>
        <v>0</v>
      </c>
      <c r="AK29" s="32">
        <f t="shared" si="50"/>
        <v>0</v>
      </c>
      <c r="AL29" s="32"/>
      <c r="AM29" s="76">
        <f t="shared" si="1"/>
        <v>0</v>
      </c>
      <c r="AN29" s="31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73"/>
      <c r="BR29" s="31">
        <f t="shared" si="51"/>
        <v>0</v>
      </c>
      <c r="BS29" s="32">
        <f t="shared" si="51"/>
        <v>0</v>
      </c>
      <c r="BT29" s="32"/>
      <c r="BU29" s="76">
        <f t="shared" si="3"/>
        <v>0</v>
      </c>
      <c r="BV29" s="31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73"/>
      <c r="CZ29" s="31">
        <f t="shared" si="52"/>
        <v>0</v>
      </c>
      <c r="DA29" s="32">
        <f t="shared" si="52"/>
        <v>0</v>
      </c>
      <c r="DB29" s="32"/>
      <c r="DC29" s="76">
        <f t="shared" si="5"/>
        <v>0</v>
      </c>
      <c r="DG29">
        <f t="shared" si="6"/>
        <v>0</v>
      </c>
      <c r="DH29">
        <f t="shared" si="7"/>
        <v>0</v>
      </c>
      <c r="DI29">
        <f t="shared" si="8"/>
        <v>0</v>
      </c>
      <c r="DJ29">
        <f t="shared" si="9"/>
        <v>0</v>
      </c>
      <c r="DK29">
        <f t="shared" si="10"/>
        <v>0</v>
      </c>
      <c r="DL29">
        <f t="shared" si="11"/>
        <v>0</v>
      </c>
      <c r="DM29">
        <f t="shared" si="12"/>
        <v>0</v>
      </c>
      <c r="DN29">
        <f t="shared" si="13"/>
        <v>0</v>
      </c>
      <c r="DO29">
        <f t="shared" si="14"/>
        <v>0</v>
      </c>
      <c r="DP29">
        <f t="shared" si="15"/>
        <v>0</v>
      </c>
      <c r="DQ29" s="114">
        <f t="shared" si="16"/>
        <v>0</v>
      </c>
      <c r="DR29">
        <f t="shared" si="17"/>
        <v>0</v>
      </c>
      <c r="DS29">
        <f t="shared" si="18"/>
        <v>0</v>
      </c>
      <c r="DT29">
        <f t="shared" si="19"/>
        <v>0</v>
      </c>
      <c r="DU29">
        <f t="shared" si="20"/>
        <v>0</v>
      </c>
      <c r="DV29">
        <f t="shared" si="21"/>
        <v>0</v>
      </c>
      <c r="DW29">
        <f t="shared" si="22"/>
        <v>0</v>
      </c>
      <c r="DX29">
        <f t="shared" si="23"/>
        <v>0</v>
      </c>
      <c r="DY29">
        <f t="shared" si="24"/>
        <v>0</v>
      </c>
      <c r="DZ29">
        <f t="shared" si="25"/>
        <v>0</v>
      </c>
      <c r="EA29">
        <f t="shared" si="26"/>
        <v>0</v>
      </c>
      <c r="EB29" s="115">
        <f t="shared" si="27"/>
        <v>0</v>
      </c>
      <c r="EC29">
        <f t="shared" si="28"/>
        <v>0</v>
      </c>
      <c r="ED29">
        <f t="shared" si="29"/>
        <v>0</v>
      </c>
      <c r="EE29">
        <f t="shared" si="30"/>
        <v>0</v>
      </c>
      <c r="EF29">
        <f t="shared" si="31"/>
        <v>0</v>
      </c>
      <c r="EG29">
        <f t="shared" si="32"/>
        <v>0</v>
      </c>
      <c r="EH29">
        <f t="shared" si="33"/>
        <v>0</v>
      </c>
      <c r="EI29">
        <f t="shared" si="34"/>
        <v>0</v>
      </c>
      <c r="EJ29">
        <f t="shared" si="35"/>
        <v>0</v>
      </c>
      <c r="EK29">
        <f t="shared" si="36"/>
        <v>0</v>
      </c>
      <c r="EL29">
        <f t="shared" si="37"/>
        <v>0</v>
      </c>
      <c r="EM29" s="116">
        <f t="shared" si="38"/>
        <v>0</v>
      </c>
    </row>
    <row r="30" ht="15.75" spans="2:143">
      <c r="B30" s="27"/>
      <c r="C30" s="36">
        <v>22</v>
      </c>
      <c r="D30" s="37" t="s">
        <v>63</v>
      </c>
      <c r="E30" s="38">
        <v>3937</v>
      </c>
      <c r="F30" s="31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73"/>
      <c r="AJ30" s="31">
        <f t="shared" si="50"/>
        <v>0</v>
      </c>
      <c r="AK30" s="32">
        <f t="shared" si="50"/>
        <v>0</v>
      </c>
      <c r="AL30" s="32"/>
      <c r="AM30" s="76">
        <f t="shared" si="1"/>
        <v>0</v>
      </c>
      <c r="AN30" s="31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73"/>
      <c r="BR30" s="31">
        <f t="shared" si="51"/>
        <v>0</v>
      </c>
      <c r="BS30" s="32">
        <f t="shared" si="51"/>
        <v>0</v>
      </c>
      <c r="BT30" s="32"/>
      <c r="BU30" s="76">
        <f t="shared" si="3"/>
        <v>0</v>
      </c>
      <c r="BV30" s="31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73"/>
      <c r="CZ30" s="31">
        <f t="shared" si="52"/>
        <v>0</v>
      </c>
      <c r="DA30" s="32">
        <f t="shared" si="52"/>
        <v>0</v>
      </c>
      <c r="DB30" s="32"/>
      <c r="DC30" s="76">
        <f t="shared" si="5"/>
        <v>0</v>
      </c>
      <c r="DG30">
        <f t="shared" si="6"/>
        <v>0</v>
      </c>
      <c r="DH30">
        <f t="shared" si="7"/>
        <v>0</v>
      </c>
      <c r="DI30">
        <f t="shared" si="8"/>
        <v>0</v>
      </c>
      <c r="DJ30">
        <f t="shared" si="9"/>
        <v>0</v>
      </c>
      <c r="DK30">
        <f t="shared" si="10"/>
        <v>0</v>
      </c>
      <c r="DL30">
        <f t="shared" si="11"/>
        <v>0</v>
      </c>
      <c r="DM30">
        <f t="shared" si="12"/>
        <v>0</v>
      </c>
      <c r="DN30">
        <f t="shared" si="13"/>
        <v>0</v>
      </c>
      <c r="DO30">
        <f t="shared" si="14"/>
        <v>0</v>
      </c>
      <c r="DP30">
        <f t="shared" si="15"/>
        <v>0</v>
      </c>
      <c r="DQ30" s="114">
        <f t="shared" si="16"/>
        <v>0</v>
      </c>
      <c r="DR30">
        <f t="shared" si="17"/>
        <v>0</v>
      </c>
      <c r="DS30">
        <f t="shared" si="18"/>
        <v>0</v>
      </c>
      <c r="DT30">
        <f t="shared" si="19"/>
        <v>0</v>
      </c>
      <c r="DU30">
        <f t="shared" si="20"/>
        <v>0</v>
      </c>
      <c r="DV30">
        <f t="shared" si="21"/>
        <v>0</v>
      </c>
      <c r="DW30">
        <f t="shared" si="22"/>
        <v>0</v>
      </c>
      <c r="DX30">
        <f t="shared" si="23"/>
        <v>0</v>
      </c>
      <c r="DY30">
        <f t="shared" si="24"/>
        <v>0</v>
      </c>
      <c r="DZ30">
        <f t="shared" si="25"/>
        <v>0</v>
      </c>
      <c r="EA30">
        <f t="shared" si="26"/>
        <v>0</v>
      </c>
      <c r="EB30" s="115">
        <f t="shared" si="27"/>
        <v>0</v>
      </c>
      <c r="EC30">
        <f t="shared" si="28"/>
        <v>0</v>
      </c>
      <c r="ED30">
        <f t="shared" si="29"/>
        <v>0</v>
      </c>
      <c r="EE30">
        <f t="shared" si="30"/>
        <v>0</v>
      </c>
      <c r="EF30">
        <f t="shared" si="31"/>
        <v>0</v>
      </c>
      <c r="EG30">
        <f t="shared" si="32"/>
        <v>0</v>
      </c>
      <c r="EH30">
        <f t="shared" si="33"/>
        <v>0</v>
      </c>
      <c r="EI30">
        <f t="shared" si="34"/>
        <v>0</v>
      </c>
      <c r="EJ30">
        <f t="shared" si="35"/>
        <v>0</v>
      </c>
      <c r="EK30">
        <f t="shared" si="36"/>
        <v>0</v>
      </c>
      <c r="EL30">
        <f t="shared" si="37"/>
        <v>0</v>
      </c>
      <c r="EM30" s="116">
        <f t="shared" si="38"/>
        <v>0</v>
      </c>
    </row>
    <row r="31" ht="15.75" spans="2:143">
      <c r="B31" s="27"/>
      <c r="C31" s="36">
        <v>24</v>
      </c>
      <c r="D31" s="37" t="s">
        <v>64</v>
      </c>
      <c r="E31" s="38">
        <v>5658.93</v>
      </c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73"/>
      <c r="AJ31" s="31">
        <f t="shared" si="50"/>
        <v>0</v>
      </c>
      <c r="AK31" s="32">
        <f t="shared" si="50"/>
        <v>0</v>
      </c>
      <c r="AL31" s="32"/>
      <c r="AM31" s="76">
        <f t="shared" si="1"/>
        <v>0</v>
      </c>
      <c r="AN31" s="31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73"/>
      <c r="BR31" s="31">
        <f t="shared" si="51"/>
        <v>0</v>
      </c>
      <c r="BS31" s="32">
        <f t="shared" si="51"/>
        <v>0</v>
      </c>
      <c r="BT31" s="32"/>
      <c r="BU31" s="76">
        <f t="shared" si="3"/>
        <v>0</v>
      </c>
      <c r="BV31" s="31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73"/>
      <c r="CZ31" s="31">
        <f t="shared" si="52"/>
        <v>0</v>
      </c>
      <c r="DA31" s="32">
        <f t="shared" si="52"/>
        <v>0</v>
      </c>
      <c r="DB31" s="32"/>
      <c r="DC31" s="76">
        <f t="shared" si="5"/>
        <v>0</v>
      </c>
      <c r="DG31">
        <f t="shared" si="6"/>
        <v>0</v>
      </c>
      <c r="DH31">
        <f t="shared" si="7"/>
        <v>0</v>
      </c>
      <c r="DI31">
        <f t="shared" si="8"/>
        <v>0</v>
      </c>
      <c r="DJ31">
        <f t="shared" si="9"/>
        <v>0</v>
      </c>
      <c r="DK31">
        <f t="shared" si="10"/>
        <v>0</v>
      </c>
      <c r="DL31">
        <f t="shared" si="11"/>
        <v>0</v>
      </c>
      <c r="DM31">
        <f t="shared" si="12"/>
        <v>0</v>
      </c>
      <c r="DN31">
        <f t="shared" si="13"/>
        <v>0</v>
      </c>
      <c r="DO31">
        <f t="shared" si="14"/>
        <v>0</v>
      </c>
      <c r="DP31">
        <f t="shared" si="15"/>
        <v>0</v>
      </c>
      <c r="DQ31" s="114">
        <f t="shared" si="16"/>
        <v>0</v>
      </c>
      <c r="DR31">
        <f t="shared" si="17"/>
        <v>0</v>
      </c>
      <c r="DS31">
        <f t="shared" si="18"/>
        <v>0</v>
      </c>
      <c r="DT31">
        <f t="shared" si="19"/>
        <v>0</v>
      </c>
      <c r="DU31">
        <f t="shared" si="20"/>
        <v>0</v>
      </c>
      <c r="DV31">
        <f t="shared" si="21"/>
        <v>0</v>
      </c>
      <c r="DW31">
        <f t="shared" si="22"/>
        <v>0</v>
      </c>
      <c r="DX31">
        <f t="shared" si="23"/>
        <v>0</v>
      </c>
      <c r="DY31">
        <f t="shared" si="24"/>
        <v>0</v>
      </c>
      <c r="DZ31">
        <f t="shared" si="25"/>
        <v>0</v>
      </c>
      <c r="EA31">
        <f t="shared" si="26"/>
        <v>0</v>
      </c>
      <c r="EB31" s="115">
        <f t="shared" si="27"/>
        <v>0</v>
      </c>
      <c r="EC31">
        <f t="shared" si="28"/>
        <v>0</v>
      </c>
      <c r="ED31">
        <f t="shared" si="29"/>
        <v>0</v>
      </c>
      <c r="EE31">
        <f t="shared" si="30"/>
        <v>0</v>
      </c>
      <c r="EF31">
        <f t="shared" si="31"/>
        <v>0</v>
      </c>
      <c r="EG31">
        <f t="shared" si="32"/>
        <v>0</v>
      </c>
      <c r="EH31">
        <f t="shared" si="33"/>
        <v>0</v>
      </c>
      <c r="EI31">
        <f t="shared" si="34"/>
        <v>0</v>
      </c>
      <c r="EJ31">
        <f t="shared" si="35"/>
        <v>0</v>
      </c>
      <c r="EK31">
        <f t="shared" si="36"/>
        <v>0</v>
      </c>
      <c r="EL31">
        <f t="shared" si="37"/>
        <v>0</v>
      </c>
      <c r="EM31" s="116">
        <f t="shared" si="38"/>
        <v>0</v>
      </c>
    </row>
    <row r="32" ht="15.75" spans="2:143">
      <c r="B32" s="27"/>
      <c r="C32" s="36">
        <v>25</v>
      </c>
      <c r="D32" s="37" t="s">
        <v>65</v>
      </c>
      <c r="E32" s="38">
        <v>3953</v>
      </c>
      <c r="F32" s="31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73"/>
      <c r="AJ32" s="31">
        <f t="shared" si="50"/>
        <v>0</v>
      </c>
      <c r="AK32" s="32">
        <f t="shared" si="50"/>
        <v>0</v>
      </c>
      <c r="AL32" s="32"/>
      <c r="AM32" s="76">
        <f t="shared" si="1"/>
        <v>0</v>
      </c>
      <c r="AN32" s="31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73"/>
      <c r="BR32" s="31">
        <f t="shared" si="51"/>
        <v>0</v>
      </c>
      <c r="BS32" s="32">
        <f t="shared" si="51"/>
        <v>0</v>
      </c>
      <c r="BT32" s="32"/>
      <c r="BU32" s="76">
        <f t="shared" si="3"/>
        <v>0</v>
      </c>
      <c r="BV32" s="31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73"/>
      <c r="CZ32" s="31">
        <f t="shared" si="52"/>
        <v>0</v>
      </c>
      <c r="DA32" s="32">
        <f t="shared" si="52"/>
        <v>0</v>
      </c>
      <c r="DB32" s="32"/>
      <c r="DC32" s="76">
        <f t="shared" si="5"/>
        <v>0</v>
      </c>
      <c r="DG32">
        <f t="shared" si="6"/>
        <v>0</v>
      </c>
      <c r="DH32">
        <f t="shared" si="7"/>
        <v>0</v>
      </c>
      <c r="DI32">
        <f t="shared" si="8"/>
        <v>0</v>
      </c>
      <c r="DJ32">
        <f t="shared" si="9"/>
        <v>0</v>
      </c>
      <c r="DK32">
        <f t="shared" si="10"/>
        <v>0</v>
      </c>
      <c r="DL32">
        <f t="shared" si="11"/>
        <v>0</v>
      </c>
      <c r="DM32">
        <f t="shared" si="12"/>
        <v>0</v>
      </c>
      <c r="DN32">
        <f t="shared" si="13"/>
        <v>0</v>
      </c>
      <c r="DO32">
        <f t="shared" si="14"/>
        <v>0</v>
      </c>
      <c r="DP32">
        <f t="shared" si="15"/>
        <v>0</v>
      </c>
      <c r="DQ32" s="114">
        <f t="shared" si="16"/>
        <v>0</v>
      </c>
      <c r="DR32">
        <f t="shared" si="17"/>
        <v>0</v>
      </c>
      <c r="DS32">
        <f t="shared" si="18"/>
        <v>0</v>
      </c>
      <c r="DT32">
        <f t="shared" si="19"/>
        <v>0</v>
      </c>
      <c r="DU32">
        <f t="shared" si="20"/>
        <v>0</v>
      </c>
      <c r="DV32">
        <f t="shared" si="21"/>
        <v>0</v>
      </c>
      <c r="DW32">
        <f t="shared" si="22"/>
        <v>0</v>
      </c>
      <c r="DX32">
        <f t="shared" si="23"/>
        <v>0</v>
      </c>
      <c r="DY32">
        <f t="shared" si="24"/>
        <v>0</v>
      </c>
      <c r="DZ32">
        <f t="shared" si="25"/>
        <v>0</v>
      </c>
      <c r="EA32">
        <f t="shared" si="26"/>
        <v>0</v>
      </c>
      <c r="EB32" s="115">
        <f t="shared" si="27"/>
        <v>0</v>
      </c>
      <c r="EC32">
        <f t="shared" si="28"/>
        <v>0</v>
      </c>
      <c r="ED32">
        <f t="shared" si="29"/>
        <v>0</v>
      </c>
      <c r="EE32">
        <f t="shared" si="30"/>
        <v>0</v>
      </c>
      <c r="EF32">
        <f t="shared" si="31"/>
        <v>0</v>
      </c>
      <c r="EG32">
        <f t="shared" si="32"/>
        <v>0</v>
      </c>
      <c r="EH32">
        <f t="shared" si="33"/>
        <v>0</v>
      </c>
      <c r="EI32">
        <f t="shared" si="34"/>
        <v>0</v>
      </c>
      <c r="EJ32">
        <f t="shared" si="35"/>
        <v>0</v>
      </c>
      <c r="EK32">
        <f t="shared" si="36"/>
        <v>0</v>
      </c>
      <c r="EL32">
        <f t="shared" si="37"/>
        <v>0</v>
      </c>
      <c r="EM32" s="116">
        <f t="shared" si="38"/>
        <v>0</v>
      </c>
    </row>
    <row r="33" ht="15.75" spans="2:143">
      <c r="B33" s="27"/>
      <c r="C33" s="36">
        <v>26</v>
      </c>
      <c r="D33" s="37" t="s">
        <v>67</v>
      </c>
      <c r="E33" s="38">
        <v>5426</v>
      </c>
      <c r="F33" s="31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73"/>
      <c r="AJ33" s="31">
        <f t="shared" si="50"/>
        <v>0</v>
      </c>
      <c r="AK33" s="32">
        <f t="shared" si="50"/>
        <v>0</v>
      </c>
      <c r="AL33" s="32"/>
      <c r="AM33" s="76">
        <f t="shared" si="1"/>
        <v>0</v>
      </c>
      <c r="AN33" s="31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73"/>
      <c r="BR33" s="31">
        <f t="shared" si="51"/>
        <v>0</v>
      </c>
      <c r="BS33" s="32">
        <f t="shared" si="51"/>
        <v>0</v>
      </c>
      <c r="BT33" s="32"/>
      <c r="BU33" s="76">
        <f t="shared" si="3"/>
        <v>0</v>
      </c>
      <c r="BV33" s="31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73"/>
      <c r="CZ33" s="31">
        <f t="shared" si="52"/>
        <v>0</v>
      </c>
      <c r="DA33" s="32">
        <f t="shared" si="52"/>
        <v>0</v>
      </c>
      <c r="DB33" s="32"/>
      <c r="DC33" s="76">
        <f t="shared" si="5"/>
        <v>0</v>
      </c>
      <c r="DG33">
        <f t="shared" si="6"/>
        <v>0</v>
      </c>
      <c r="DH33">
        <f t="shared" si="7"/>
        <v>0</v>
      </c>
      <c r="DI33">
        <f t="shared" si="8"/>
        <v>0</v>
      </c>
      <c r="DJ33">
        <f t="shared" si="9"/>
        <v>0</v>
      </c>
      <c r="DK33">
        <f t="shared" si="10"/>
        <v>0</v>
      </c>
      <c r="DL33">
        <f t="shared" si="11"/>
        <v>0</v>
      </c>
      <c r="DM33">
        <f t="shared" si="12"/>
        <v>0</v>
      </c>
      <c r="DN33">
        <f t="shared" si="13"/>
        <v>0</v>
      </c>
      <c r="DO33">
        <f t="shared" si="14"/>
        <v>0</v>
      </c>
      <c r="DP33">
        <f t="shared" si="15"/>
        <v>0</v>
      </c>
      <c r="DQ33" s="114">
        <f t="shared" si="16"/>
        <v>0</v>
      </c>
      <c r="DR33">
        <f t="shared" si="17"/>
        <v>0</v>
      </c>
      <c r="DS33">
        <f t="shared" si="18"/>
        <v>0</v>
      </c>
      <c r="DT33">
        <f t="shared" si="19"/>
        <v>0</v>
      </c>
      <c r="DU33">
        <f t="shared" si="20"/>
        <v>0</v>
      </c>
      <c r="DV33">
        <f t="shared" si="21"/>
        <v>0</v>
      </c>
      <c r="DW33">
        <f t="shared" si="22"/>
        <v>0</v>
      </c>
      <c r="DX33">
        <f t="shared" si="23"/>
        <v>0</v>
      </c>
      <c r="DY33">
        <f t="shared" si="24"/>
        <v>0</v>
      </c>
      <c r="DZ33">
        <f t="shared" si="25"/>
        <v>0</v>
      </c>
      <c r="EA33">
        <f t="shared" si="26"/>
        <v>0</v>
      </c>
      <c r="EB33" s="115">
        <f t="shared" si="27"/>
        <v>0</v>
      </c>
      <c r="EC33">
        <f t="shared" si="28"/>
        <v>0</v>
      </c>
      <c r="ED33">
        <f t="shared" si="29"/>
        <v>0</v>
      </c>
      <c r="EE33">
        <f t="shared" si="30"/>
        <v>0</v>
      </c>
      <c r="EF33">
        <f t="shared" si="31"/>
        <v>0</v>
      </c>
      <c r="EG33">
        <f t="shared" si="32"/>
        <v>0</v>
      </c>
      <c r="EH33">
        <f t="shared" si="33"/>
        <v>0</v>
      </c>
      <c r="EI33">
        <f t="shared" si="34"/>
        <v>0</v>
      </c>
      <c r="EJ33">
        <f t="shared" si="35"/>
        <v>0</v>
      </c>
      <c r="EK33">
        <f t="shared" si="36"/>
        <v>0</v>
      </c>
      <c r="EL33">
        <f t="shared" si="37"/>
        <v>0</v>
      </c>
      <c r="EM33" s="116">
        <f t="shared" si="38"/>
        <v>0</v>
      </c>
    </row>
    <row r="34" ht="16.5" spans="2:143">
      <c r="B34" s="39"/>
      <c r="C34" s="40">
        <v>27</v>
      </c>
      <c r="D34" s="41" t="s">
        <v>69</v>
      </c>
      <c r="E34" s="42">
        <v>4474</v>
      </c>
      <c r="F34" s="43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77"/>
      <c r="AJ34" s="43">
        <f t="shared" si="50"/>
        <v>0</v>
      </c>
      <c r="AK34" s="44">
        <f t="shared" si="50"/>
        <v>0</v>
      </c>
      <c r="AL34" s="44"/>
      <c r="AM34" s="78">
        <f t="shared" si="1"/>
        <v>0</v>
      </c>
      <c r="AN34" s="43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77"/>
      <c r="BR34" s="43">
        <f t="shared" si="51"/>
        <v>0</v>
      </c>
      <c r="BS34" s="44">
        <f t="shared" si="51"/>
        <v>0</v>
      </c>
      <c r="BT34" s="44"/>
      <c r="BU34" s="78">
        <f t="shared" si="3"/>
        <v>0</v>
      </c>
      <c r="BV34" s="43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77"/>
      <c r="CZ34" s="43">
        <f t="shared" si="52"/>
        <v>0</v>
      </c>
      <c r="DA34" s="44">
        <f t="shared" si="52"/>
        <v>0</v>
      </c>
      <c r="DB34" s="44"/>
      <c r="DC34" s="78">
        <f t="shared" si="5"/>
        <v>0</v>
      </c>
      <c r="DG34">
        <f t="shared" si="6"/>
        <v>0</v>
      </c>
      <c r="DH34">
        <f t="shared" si="7"/>
        <v>0</v>
      </c>
      <c r="DI34">
        <f t="shared" si="8"/>
        <v>0</v>
      </c>
      <c r="DJ34">
        <f t="shared" si="9"/>
        <v>0</v>
      </c>
      <c r="DK34">
        <f t="shared" si="10"/>
        <v>0</v>
      </c>
      <c r="DL34">
        <f t="shared" si="11"/>
        <v>0</v>
      </c>
      <c r="DM34">
        <f t="shared" si="12"/>
        <v>0</v>
      </c>
      <c r="DN34">
        <f t="shared" si="13"/>
        <v>0</v>
      </c>
      <c r="DO34">
        <f t="shared" si="14"/>
        <v>0</v>
      </c>
      <c r="DP34">
        <f t="shared" si="15"/>
        <v>0</v>
      </c>
      <c r="DQ34" s="114">
        <f t="shared" si="16"/>
        <v>0</v>
      </c>
      <c r="DR34">
        <f t="shared" si="17"/>
        <v>0</v>
      </c>
      <c r="DS34">
        <f t="shared" si="18"/>
        <v>0</v>
      </c>
      <c r="DT34">
        <f t="shared" si="19"/>
        <v>0</v>
      </c>
      <c r="DU34">
        <f t="shared" si="20"/>
        <v>0</v>
      </c>
      <c r="DV34">
        <f t="shared" si="21"/>
        <v>0</v>
      </c>
      <c r="DW34">
        <f t="shared" si="22"/>
        <v>0</v>
      </c>
      <c r="DX34">
        <f t="shared" si="23"/>
        <v>0</v>
      </c>
      <c r="DY34">
        <f t="shared" si="24"/>
        <v>0</v>
      </c>
      <c r="DZ34">
        <f t="shared" si="25"/>
        <v>0</v>
      </c>
      <c r="EA34">
        <f t="shared" si="26"/>
        <v>0</v>
      </c>
      <c r="EB34" s="115">
        <f t="shared" si="27"/>
        <v>0</v>
      </c>
      <c r="EC34">
        <f t="shared" si="28"/>
        <v>0</v>
      </c>
      <c r="ED34">
        <f t="shared" si="29"/>
        <v>0</v>
      </c>
      <c r="EE34">
        <f t="shared" si="30"/>
        <v>0</v>
      </c>
      <c r="EF34">
        <f t="shared" si="31"/>
        <v>0</v>
      </c>
      <c r="EG34">
        <f t="shared" si="32"/>
        <v>0</v>
      </c>
      <c r="EH34">
        <f t="shared" si="33"/>
        <v>0</v>
      </c>
      <c r="EI34">
        <f t="shared" si="34"/>
        <v>0</v>
      </c>
      <c r="EJ34">
        <f t="shared" si="35"/>
        <v>0</v>
      </c>
      <c r="EK34">
        <f t="shared" si="36"/>
        <v>0</v>
      </c>
      <c r="EL34">
        <f t="shared" si="37"/>
        <v>0</v>
      </c>
      <c r="EM34" s="116">
        <f t="shared" si="38"/>
        <v>0</v>
      </c>
    </row>
    <row r="35" ht="16.5" spans="2:143">
      <c r="B35" s="45"/>
      <c r="C35" s="46"/>
      <c r="D35" s="47" t="s">
        <v>43</v>
      </c>
      <c r="E35" s="48">
        <f>SUM(E27:E34)</f>
        <v>39197.93</v>
      </c>
      <c r="F35" s="49">
        <f>SUM(F27:F34)</f>
        <v>0</v>
      </c>
      <c r="G35" s="50">
        <f t="shared" ref="G35:AL35" si="53">SUM(G27:G34)</f>
        <v>0</v>
      </c>
      <c r="H35" s="50">
        <f t="shared" si="53"/>
        <v>0</v>
      </c>
      <c r="I35" s="50">
        <f t="shared" si="53"/>
        <v>0</v>
      </c>
      <c r="J35" s="50">
        <f t="shared" si="53"/>
        <v>0</v>
      </c>
      <c r="K35" s="50">
        <f t="shared" si="53"/>
        <v>0</v>
      </c>
      <c r="L35" s="50">
        <f t="shared" si="53"/>
        <v>0</v>
      </c>
      <c r="M35" s="50">
        <f t="shared" si="53"/>
        <v>0</v>
      </c>
      <c r="N35" s="50">
        <f t="shared" si="53"/>
        <v>0</v>
      </c>
      <c r="O35" s="50">
        <f t="shared" si="53"/>
        <v>0</v>
      </c>
      <c r="P35" s="50">
        <f t="shared" si="53"/>
        <v>0</v>
      </c>
      <c r="Q35" s="50">
        <f t="shared" si="53"/>
        <v>0</v>
      </c>
      <c r="R35" s="50">
        <f t="shared" si="53"/>
        <v>0</v>
      </c>
      <c r="S35" s="50">
        <f t="shared" si="53"/>
        <v>0</v>
      </c>
      <c r="T35" s="50">
        <f t="shared" si="53"/>
        <v>0</v>
      </c>
      <c r="U35" s="50">
        <f t="shared" si="53"/>
        <v>0</v>
      </c>
      <c r="V35" s="50">
        <f t="shared" si="53"/>
        <v>0</v>
      </c>
      <c r="W35" s="50">
        <f t="shared" si="53"/>
        <v>0</v>
      </c>
      <c r="X35" s="50">
        <f t="shared" si="53"/>
        <v>0</v>
      </c>
      <c r="Y35" s="50">
        <f t="shared" si="53"/>
        <v>0</v>
      </c>
      <c r="Z35" s="50">
        <f t="shared" si="53"/>
        <v>0</v>
      </c>
      <c r="AA35" s="50">
        <f t="shared" si="53"/>
        <v>0</v>
      </c>
      <c r="AB35" s="50">
        <f t="shared" si="53"/>
        <v>0</v>
      </c>
      <c r="AC35" s="50">
        <f t="shared" si="53"/>
        <v>0</v>
      </c>
      <c r="AD35" s="50">
        <f t="shared" si="53"/>
        <v>0</v>
      </c>
      <c r="AE35" s="50">
        <f t="shared" si="53"/>
        <v>0</v>
      </c>
      <c r="AF35" s="50">
        <f t="shared" si="53"/>
        <v>0</v>
      </c>
      <c r="AG35" s="50">
        <f t="shared" si="53"/>
        <v>0</v>
      </c>
      <c r="AH35" s="50">
        <f t="shared" si="53"/>
        <v>0</v>
      </c>
      <c r="AI35" s="79">
        <f t="shared" si="53"/>
        <v>0</v>
      </c>
      <c r="AJ35" s="49">
        <f t="shared" si="53"/>
        <v>0</v>
      </c>
      <c r="AK35" s="50">
        <f t="shared" si="53"/>
        <v>0</v>
      </c>
      <c r="AL35" s="50">
        <f t="shared" si="53"/>
        <v>0</v>
      </c>
      <c r="AM35" s="80">
        <f t="shared" si="1"/>
        <v>0</v>
      </c>
      <c r="AN35" s="49">
        <f>SUM(AN27:AN34)</f>
        <v>0</v>
      </c>
      <c r="AO35" s="50">
        <f t="shared" ref="AO35:BT35" si="54">SUM(AO27:AO34)</f>
        <v>0</v>
      </c>
      <c r="AP35" s="50">
        <f t="shared" si="54"/>
        <v>0</v>
      </c>
      <c r="AQ35" s="50">
        <f t="shared" si="54"/>
        <v>0</v>
      </c>
      <c r="AR35" s="50">
        <f t="shared" si="54"/>
        <v>0</v>
      </c>
      <c r="AS35" s="50">
        <f t="shared" si="54"/>
        <v>0</v>
      </c>
      <c r="AT35" s="50">
        <f t="shared" si="54"/>
        <v>0</v>
      </c>
      <c r="AU35" s="50">
        <f t="shared" si="54"/>
        <v>0</v>
      </c>
      <c r="AV35" s="50">
        <f t="shared" si="54"/>
        <v>0</v>
      </c>
      <c r="AW35" s="50">
        <f t="shared" si="54"/>
        <v>0</v>
      </c>
      <c r="AX35" s="50">
        <f t="shared" si="54"/>
        <v>0</v>
      </c>
      <c r="AY35" s="50">
        <f t="shared" si="54"/>
        <v>0</v>
      </c>
      <c r="AZ35" s="50">
        <f t="shared" si="54"/>
        <v>0</v>
      </c>
      <c r="BA35" s="50">
        <f t="shared" si="54"/>
        <v>0</v>
      </c>
      <c r="BB35" s="50">
        <f t="shared" si="54"/>
        <v>0</v>
      </c>
      <c r="BC35" s="50">
        <f t="shared" si="54"/>
        <v>0</v>
      </c>
      <c r="BD35" s="50">
        <f t="shared" si="54"/>
        <v>0</v>
      </c>
      <c r="BE35" s="50">
        <f t="shared" si="54"/>
        <v>0</v>
      </c>
      <c r="BF35" s="50">
        <f t="shared" si="54"/>
        <v>0</v>
      </c>
      <c r="BG35" s="50">
        <f t="shared" si="54"/>
        <v>0</v>
      </c>
      <c r="BH35" s="50">
        <f t="shared" si="54"/>
        <v>0</v>
      </c>
      <c r="BI35" s="50">
        <f t="shared" si="54"/>
        <v>0</v>
      </c>
      <c r="BJ35" s="50">
        <f t="shared" si="54"/>
        <v>0</v>
      </c>
      <c r="BK35" s="50">
        <f t="shared" si="54"/>
        <v>0</v>
      </c>
      <c r="BL35" s="50">
        <f t="shared" si="54"/>
        <v>0</v>
      </c>
      <c r="BM35" s="50">
        <f t="shared" si="54"/>
        <v>0</v>
      </c>
      <c r="BN35" s="50">
        <f t="shared" si="54"/>
        <v>0</v>
      </c>
      <c r="BO35" s="50">
        <f t="shared" si="54"/>
        <v>0</v>
      </c>
      <c r="BP35" s="50">
        <f t="shared" si="54"/>
        <v>0</v>
      </c>
      <c r="BQ35" s="79">
        <f t="shared" si="54"/>
        <v>0</v>
      </c>
      <c r="BR35" s="49">
        <f t="shared" si="54"/>
        <v>0</v>
      </c>
      <c r="BS35" s="50">
        <f t="shared" si="54"/>
        <v>0</v>
      </c>
      <c r="BT35" s="50">
        <f t="shared" si="54"/>
        <v>0</v>
      </c>
      <c r="BU35" s="80">
        <f t="shared" si="3"/>
        <v>0</v>
      </c>
      <c r="BV35" s="49">
        <f>SUM(BV27:BV34)</f>
        <v>0</v>
      </c>
      <c r="BW35" s="50">
        <f t="shared" ref="BW35:EH35" si="55">SUM(BW27:BW34)</f>
        <v>0</v>
      </c>
      <c r="BX35" s="50">
        <f t="shared" si="55"/>
        <v>0</v>
      </c>
      <c r="BY35" s="50">
        <f t="shared" si="55"/>
        <v>0</v>
      </c>
      <c r="BZ35" s="50">
        <f t="shared" si="55"/>
        <v>0</v>
      </c>
      <c r="CA35" s="50">
        <f t="shared" si="55"/>
        <v>0</v>
      </c>
      <c r="CB35" s="50">
        <f t="shared" si="55"/>
        <v>0</v>
      </c>
      <c r="CC35" s="50">
        <f t="shared" si="55"/>
        <v>0</v>
      </c>
      <c r="CD35" s="50">
        <f t="shared" si="55"/>
        <v>0</v>
      </c>
      <c r="CE35" s="50">
        <f t="shared" si="55"/>
        <v>0</v>
      </c>
      <c r="CF35" s="50">
        <f t="shared" si="55"/>
        <v>0</v>
      </c>
      <c r="CG35" s="50">
        <f t="shared" si="55"/>
        <v>0</v>
      </c>
      <c r="CH35" s="50">
        <f t="shared" si="55"/>
        <v>0</v>
      </c>
      <c r="CI35" s="50">
        <f t="shared" si="55"/>
        <v>0</v>
      </c>
      <c r="CJ35" s="50">
        <f t="shared" si="55"/>
        <v>0</v>
      </c>
      <c r="CK35" s="50">
        <f t="shared" si="55"/>
        <v>0</v>
      </c>
      <c r="CL35" s="50">
        <f t="shared" si="55"/>
        <v>0</v>
      </c>
      <c r="CM35" s="50">
        <f t="shared" si="55"/>
        <v>0</v>
      </c>
      <c r="CN35" s="50">
        <f t="shared" si="55"/>
        <v>0</v>
      </c>
      <c r="CO35" s="50">
        <f t="shared" si="55"/>
        <v>0</v>
      </c>
      <c r="CP35" s="50">
        <f t="shared" si="55"/>
        <v>0</v>
      </c>
      <c r="CQ35" s="50">
        <f t="shared" si="55"/>
        <v>0</v>
      </c>
      <c r="CR35" s="50">
        <f t="shared" si="55"/>
        <v>0</v>
      </c>
      <c r="CS35" s="50">
        <f t="shared" si="55"/>
        <v>0</v>
      </c>
      <c r="CT35" s="50">
        <f t="shared" si="55"/>
        <v>0</v>
      </c>
      <c r="CU35" s="50">
        <f t="shared" si="55"/>
        <v>0</v>
      </c>
      <c r="CV35" s="50">
        <f t="shared" si="55"/>
        <v>0</v>
      </c>
      <c r="CW35" s="50">
        <f t="shared" si="55"/>
        <v>0</v>
      </c>
      <c r="CX35" s="50">
        <f t="shared" si="55"/>
        <v>0</v>
      </c>
      <c r="CY35" s="79">
        <f t="shared" si="55"/>
        <v>0</v>
      </c>
      <c r="CZ35" s="49">
        <f t="shared" si="55"/>
        <v>0</v>
      </c>
      <c r="DA35" s="50">
        <f t="shared" si="55"/>
        <v>0</v>
      </c>
      <c r="DB35" s="50">
        <f t="shared" si="55"/>
        <v>0</v>
      </c>
      <c r="DC35" s="80">
        <f t="shared" si="5"/>
        <v>0</v>
      </c>
      <c r="DG35">
        <f t="shared" si="55"/>
        <v>0</v>
      </c>
      <c r="DH35">
        <f t="shared" si="55"/>
        <v>0</v>
      </c>
      <c r="DI35">
        <f t="shared" si="55"/>
        <v>0</v>
      </c>
      <c r="DJ35">
        <f t="shared" si="55"/>
        <v>0</v>
      </c>
      <c r="DK35">
        <f t="shared" si="55"/>
        <v>0</v>
      </c>
      <c r="DL35">
        <f t="shared" si="55"/>
        <v>0</v>
      </c>
      <c r="DM35">
        <f t="shared" si="55"/>
        <v>0</v>
      </c>
      <c r="DN35">
        <f t="shared" si="55"/>
        <v>0</v>
      </c>
      <c r="DO35">
        <f t="shared" si="55"/>
        <v>0</v>
      </c>
      <c r="DP35">
        <f t="shared" si="55"/>
        <v>0</v>
      </c>
      <c r="DQ35" s="114">
        <f t="shared" si="55"/>
        <v>0</v>
      </c>
      <c r="DR35">
        <f t="shared" si="55"/>
        <v>0</v>
      </c>
      <c r="DS35">
        <f t="shared" si="55"/>
        <v>0</v>
      </c>
      <c r="DT35">
        <f t="shared" si="55"/>
        <v>0</v>
      </c>
      <c r="DU35">
        <f t="shared" si="55"/>
        <v>0</v>
      </c>
      <c r="DV35">
        <f t="shared" si="55"/>
        <v>0</v>
      </c>
      <c r="DW35">
        <f t="shared" si="55"/>
        <v>0</v>
      </c>
      <c r="DX35">
        <f t="shared" si="55"/>
        <v>0</v>
      </c>
      <c r="DY35">
        <f t="shared" si="55"/>
        <v>0</v>
      </c>
      <c r="DZ35">
        <f t="shared" si="55"/>
        <v>0</v>
      </c>
      <c r="EA35">
        <f t="shared" si="55"/>
        <v>0</v>
      </c>
      <c r="EB35" s="115">
        <f t="shared" si="55"/>
        <v>0</v>
      </c>
      <c r="EC35">
        <f t="shared" si="55"/>
        <v>0</v>
      </c>
      <c r="ED35">
        <f t="shared" si="55"/>
        <v>0</v>
      </c>
      <c r="EE35">
        <f t="shared" si="55"/>
        <v>0</v>
      </c>
      <c r="EF35">
        <f t="shared" si="55"/>
        <v>0</v>
      </c>
      <c r="EG35">
        <f t="shared" si="55"/>
        <v>0</v>
      </c>
      <c r="EH35">
        <f t="shared" si="55"/>
        <v>0</v>
      </c>
      <c r="EI35">
        <f t="shared" ref="EI35:EM35" si="56">SUM(EI27:EI34)</f>
        <v>0</v>
      </c>
      <c r="EJ35">
        <f t="shared" si="56"/>
        <v>0</v>
      </c>
      <c r="EK35">
        <f t="shared" si="56"/>
        <v>0</v>
      </c>
      <c r="EL35">
        <f t="shared" si="56"/>
        <v>0</v>
      </c>
      <c r="EM35" s="116">
        <f t="shared" si="56"/>
        <v>0</v>
      </c>
    </row>
    <row r="36" ht="15.75" spans="2:143">
      <c r="B36" s="21" t="s">
        <v>70</v>
      </c>
      <c r="C36" s="22">
        <v>28</v>
      </c>
      <c r="D36" s="23" t="s">
        <v>71</v>
      </c>
      <c r="E36" s="24">
        <v>6421</v>
      </c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71"/>
      <c r="AJ36" s="25">
        <f t="shared" ref="AJ36:AK42" si="57">F36+I36+L36+O36+R36+U36+X36+AA36+AD36+AG36</f>
        <v>0</v>
      </c>
      <c r="AK36" s="26">
        <f t="shared" si="57"/>
        <v>0</v>
      </c>
      <c r="AL36" s="26"/>
      <c r="AM36" s="72">
        <f t="shared" si="1"/>
        <v>0</v>
      </c>
      <c r="AN36" s="25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71"/>
      <c r="BR36" s="25">
        <f t="shared" ref="BR36:BS42" si="58">AN36+AQ36+AT36+AW36+AZ36+BC36+BF36+BI36+BL36+BO36</f>
        <v>0</v>
      </c>
      <c r="BS36" s="26">
        <f t="shared" si="58"/>
        <v>0</v>
      </c>
      <c r="BT36" s="26"/>
      <c r="BU36" s="72">
        <f t="shared" si="3"/>
        <v>0</v>
      </c>
      <c r="BV36" s="25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71"/>
      <c r="CZ36" s="25">
        <f t="shared" ref="CZ36:DA42" si="59">BV36+BY36+CB36+CE36+CH36+CK36+CN36+CQ36+CT36+CW36</f>
        <v>0</v>
      </c>
      <c r="DA36" s="26">
        <f t="shared" si="59"/>
        <v>0</v>
      </c>
      <c r="DB36" s="26"/>
      <c r="DC36" s="72">
        <f t="shared" si="5"/>
        <v>0</v>
      </c>
      <c r="DG36">
        <f t="shared" si="6"/>
        <v>0</v>
      </c>
      <c r="DH36">
        <f t="shared" si="7"/>
        <v>0</v>
      </c>
      <c r="DI36">
        <f t="shared" si="8"/>
        <v>0</v>
      </c>
      <c r="DJ36">
        <f t="shared" si="9"/>
        <v>0</v>
      </c>
      <c r="DK36">
        <f t="shared" si="10"/>
        <v>0</v>
      </c>
      <c r="DL36">
        <f t="shared" si="11"/>
        <v>0</v>
      </c>
      <c r="DM36">
        <f t="shared" si="12"/>
        <v>0</v>
      </c>
      <c r="DN36">
        <f t="shared" si="13"/>
        <v>0</v>
      </c>
      <c r="DO36">
        <f t="shared" si="14"/>
        <v>0</v>
      </c>
      <c r="DP36">
        <f t="shared" si="15"/>
        <v>0</v>
      </c>
      <c r="DQ36" s="114">
        <f t="shared" si="16"/>
        <v>0</v>
      </c>
      <c r="DR36">
        <f t="shared" si="17"/>
        <v>0</v>
      </c>
      <c r="DS36">
        <f t="shared" si="18"/>
        <v>0</v>
      </c>
      <c r="DT36">
        <f t="shared" si="19"/>
        <v>0</v>
      </c>
      <c r="DU36">
        <f t="shared" si="20"/>
        <v>0</v>
      </c>
      <c r="DV36">
        <f t="shared" si="21"/>
        <v>0</v>
      </c>
      <c r="DW36">
        <f t="shared" si="22"/>
        <v>0</v>
      </c>
      <c r="DX36">
        <f t="shared" si="23"/>
        <v>0</v>
      </c>
      <c r="DY36">
        <f t="shared" si="24"/>
        <v>0</v>
      </c>
      <c r="DZ36">
        <f t="shared" si="25"/>
        <v>0</v>
      </c>
      <c r="EA36">
        <f t="shared" si="26"/>
        <v>0</v>
      </c>
      <c r="EB36" s="115">
        <f t="shared" si="27"/>
        <v>0</v>
      </c>
      <c r="EC36">
        <f t="shared" si="28"/>
        <v>0</v>
      </c>
      <c r="ED36">
        <f t="shared" si="29"/>
        <v>0</v>
      </c>
      <c r="EE36">
        <f t="shared" si="30"/>
        <v>0</v>
      </c>
      <c r="EF36">
        <f t="shared" si="31"/>
        <v>0</v>
      </c>
      <c r="EG36">
        <f t="shared" si="32"/>
        <v>0</v>
      </c>
      <c r="EH36">
        <f t="shared" si="33"/>
        <v>0</v>
      </c>
      <c r="EI36">
        <f t="shared" si="34"/>
        <v>0</v>
      </c>
      <c r="EJ36">
        <f t="shared" si="35"/>
        <v>0</v>
      </c>
      <c r="EK36">
        <f t="shared" si="36"/>
        <v>0</v>
      </c>
      <c r="EL36">
        <f t="shared" si="37"/>
        <v>0</v>
      </c>
      <c r="EM36" s="116">
        <f t="shared" si="38"/>
        <v>0</v>
      </c>
    </row>
    <row r="37" ht="15.75" spans="2:143">
      <c r="B37" s="51"/>
      <c r="C37" s="36">
        <v>29</v>
      </c>
      <c r="D37" s="37" t="s">
        <v>72</v>
      </c>
      <c r="E37" s="38">
        <v>3276</v>
      </c>
      <c r="F37" s="31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73"/>
      <c r="AJ37" s="31">
        <f t="shared" si="57"/>
        <v>0</v>
      </c>
      <c r="AK37" s="32">
        <f t="shared" si="57"/>
        <v>0</v>
      </c>
      <c r="AL37" s="32"/>
      <c r="AM37" s="76">
        <f t="shared" si="1"/>
        <v>0</v>
      </c>
      <c r="AN37" s="31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73"/>
      <c r="BR37" s="31">
        <f t="shared" si="58"/>
        <v>0</v>
      </c>
      <c r="BS37" s="32">
        <f t="shared" si="58"/>
        <v>0</v>
      </c>
      <c r="BT37" s="32"/>
      <c r="BU37" s="76">
        <f t="shared" si="3"/>
        <v>0</v>
      </c>
      <c r="BV37" s="31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73"/>
      <c r="CZ37" s="31">
        <f t="shared" si="59"/>
        <v>0</v>
      </c>
      <c r="DA37" s="32">
        <f t="shared" si="59"/>
        <v>0</v>
      </c>
      <c r="DB37" s="32"/>
      <c r="DC37" s="76">
        <f t="shared" si="5"/>
        <v>0</v>
      </c>
      <c r="DG37">
        <f t="shared" si="6"/>
        <v>0</v>
      </c>
      <c r="DH37">
        <f t="shared" si="7"/>
        <v>0</v>
      </c>
      <c r="DI37">
        <f t="shared" si="8"/>
        <v>0</v>
      </c>
      <c r="DJ37">
        <f t="shared" si="9"/>
        <v>0</v>
      </c>
      <c r="DK37">
        <f t="shared" si="10"/>
        <v>0</v>
      </c>
      <c r="DL37">
        <f t="shared" si="11"/>
        <v>0</v>
      </c>
      <c r="DM37">
        <f t="shared" si="12"/>
        <v>0</v>
      </c>
      <c r="DN37">
        <f t="shared" si="13"/>
        <v>0</v>
      </c>
      <c r="DO37">
        <f t="shared" si="14"/>
        <v>0</v>
      </c>
      <c r="DP37">
        <f t="shared" si="15"/>
        <v>0</v>
      </c>
      <c r="DQ37" s="114">
        <f t="shared" si="16"/>
        <v>0</v>
      </c>
      <c r="DR37">
        <f t="shared" si="17"/>
        <v>0</v>
      </c>
      <c r="DS37">
        <f t="shared" si="18"/>
        <v>0</v>
      </c>
      <c r="DT37">
        <f t="shared" si="19"/>
        <v>0</v>
      </c>
      <c r="DU37">
        <f t="shared" si="20"/>
        <v>0</v>
      </c>
      <c r="DV37">
        <f t="shared" si="21"/>
        <v>0</v>
      </c>
      <c r="DW37">
        <f t="shared" si="22"/>
        <v>0</v>
      </c>
      <c r="DX37">
        <f t="shared" si="23"/>
        <v>0</v>
      </c>
      <c r="DY37">
        <f t="shared" si="24"/>
        <v>0</v>
      </c>
      <c r="DZ37">
        <f t="shared" si="25"/>
        <v>0</v>
      </c>
      <c r="EA37">
        <f t="shared" si="26"/>
        <v>0</v>
      </c>
      <c r="EB37" s="115">
        <f t="shared" si="27"/>
        <v>0</v>
      </c>
      <c r="EC37">
        <f t="shared" si="28"/>
        <v>0</v>
      </c>
      <c r="ED37">
        <f t="shared" si="29"/>
        <v>0</v>
      </c>
      <c r="EE37">
        <f t="shared" si="30"/>
        <v>0</v>
      </c>
      <c r="EF37">
        <f t="shared" si="31"/>
        <v>0</v>
      </c>
      <c r="EG37">
        <f t="shared" si="32"/>
        <v>0</v>
      </c>
      <c r="EH37">
        <f t="shared" si="33"/>
        <v>0</v>
      </c>
      <c r="EI37">
        <f t="shared" si="34"/>
        <v>0</v>
      </c>
      <c r="EJ37">
        <f t="shared" si="35"/>
        <v>0</v>
      </c>
      <c r="EK37">
        <f t="shared" si="36"/>
        <v>0</v>
      </c>
      <c r="EL37">
        <f t="shared" si="37"/>
        <v>0</v>
      </c>
      <c r="EM37" s="116">
        <f t="shared" si="38"/>
        <v>0</v>
      </c>
    </row>
    <row r="38" ht="15.75" spans="2:143">
      <c r="B38" s="51"/>
      <c r="C38" s="36">
        <v>30</v>
      </c>
      <c r="D38" s="37" t="s">
        <v>73</v>
      </c>
      <c r="E38" s="38">
        <v>4222</v>
      </c>
      <c r="F38" s="31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73"/>
      <c r="AJ38" s="31">
        <f t="shared" si="57"/>
        <v>0</v>
      </c>
      <c r="AK38" s="32">
        <f t="shared" si="57"/>
        <v>0</v>
      </c>
      <c r="AL38" s="32"/>
      <c r="AM38" s="76">
        <f t="shared" si="1"/>
        <v>0</v>
      </c>
      <c r="AN38" s="31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73"/>
      <c r="BR38" s="31">
        <f t="shared" si="58"/>
        <v>0</v>
      </c>
      <c r="BS38" s="32">
        <f t="shared" si="58"/>
        <v>0</v>
      </c>
      <c r="BT38" s="32"/>
      <c r="BU38" s="76">
        <f t="shared" si="3"/>
        <v>0</v>
      </c>
      <c r="BV38" s="31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73"/>
      <c r="CZ38" s="31">
        <f t="shared" si="59"/>
        <v>0</v>
      </c>
      <c r="DA38" s="32">
        <f t="shared" si="59"/>
        <v>0</v>
      </c>
      <c r="DB38" s="32"/>
      <c r="DC38" s="76">
        <f t="shared" si="5"/>
        <v>0</v>
      </c>
      <c r="DG38">
        <f t="shared" si="6"/>
        <v>0</v>
      </c>
      <c r="DH38">
        <f t="shared" si="7"/>
        <v>0</v>
      </c>
      <c r="DI38">
        <f t="shared" si="8"/>
        <v>0</v>
      </c>
      <c r="DJ38">
        <f t="shared" si="9"/>
        <v>0</v>
      </c>
      <c r="DK38">
        <f t="shared" si="10"/>
        <v>0</v>
      </c>
      <c r="DL38">
        <f t="shared" si="11"/>
        <v>0</v>
      </c>
      <c r="DM38">
        <f t="shared" si="12"/>
        <v>0</v>
      </c>
      <c r="DN38">
        <f t="shared" si="13"/>
        <v>0</v>
      </c>
      <c r="DO38">
        <f t="shared" si="14"/>
        <v>0</v>
      </c>
      <c r="DP38">
        <f t="shared" si="15"/>
        <v>0</v>
      </c>
      <c r="DQ38" s="114">
        <f t="shared" si="16"/>
        <v>0</v>
      </c>
      <c r="DR38">
        <f t="shared" si="17"/>
        <v>0</v>
      </c>
      <c r="DS38">
        <f t="shared" si="18"/>
        <v>0</v>
      </c>
      <c r="DT38">
        <f t="shared" si="19"/>
        <v>0</v>
      </c>
      <c r="DU38">
        <f t="shared" si="20"/>
        <v>0</v>
      </c>
      <c r="DV38">
        <f t="shared" si="21"/>
        <v>0</v>
      </c>
      <c r="DW38">
        <f t="shared" si="22"/>
        <v>0</v>
      </c>
      <c r="DX38">
        <f t="shared" si="23"/>
        <v>0</v>
      </c>
      <c r="DY38">
        <f t="shared" si="24"/>
        <v>0</v>
      </c>
      <c r="DZ38">
        <f t="shared" si="25"/>
        <v>0</v>
      </c>
      <c r="EA38">
        <f t="shared" si="26"/>
        <v>0</v>
      </c>
      <c r="EB38" s="115">
        <f t="shared" si="27"/>
        <v>0</v>
      </c>
      <c r="EC38">
        <f t="shared" si="28"/>
        <v>0</v>
      </c>
      <c r="ED38">
        <f t="shared" si="29"/>
        <v>0</v>
      </c>
      <c r="EE38">
        <f t="shared" si="30"/>
        <v>0</v>
      </c>
      <c r="EF38">
        <f t="shared" si="31"/>
        <v>0</v>
      </c>
      <c r="EG38">
        <f t="shared" si="32"/>
        <v>0</v>
      </c>
      <c r="EH38">
        <f t="shared" si="33"/>
        <v>0</v>
      </c>
      <c r="EI38">
        <f t="shared" si="34"/>
        <v>0</v>
      </c>
      <c r="EJ38">
        <f t="shared" si="35"/>
        <v>0</v>
      </c>
      <c r="EK38">
        <f t="shared" si="36"/>
        <v>0</v>
      </c>
      <c r="EL38">
        <f t="shared" si="37"/>
        <v>0</v>
      </c>
      <c r="EM38" s="116">
        <f t="shared" si="38"/>
        <v>0</v>
      </c>
    </row>
    <row r="39" ht="15.75" spans="2:143">
      <c r="B39" s="51"/>
      <c r="C39" s="36">
        <v>31</v>
      </c>
      <c r="D39" s="37" t="s">
        <v>74</v>
      </c>
      <c r="E39" s="38">
        <v>3023</v>
      </c>
      <c r="F39" s="31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73"/>
      <c r="AJ39" s="31">
        <f t="shared" si="57"/>
        <v>0</v>
      </c>
      <c r="AK39" s="32">
        <f t="shared" si="57"/>
        <v>0</v>
      </c>
      <c r="AL39" s="32"/>
      <c r="AM39" s="76">
        <f t="shared" si="1"/>
        <v>0</v>
      </c>
      <c r="AN39" s="31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73"/>
      <c r="BR39" s="31">
        <f t="shared" si="58"/>
        <v>0</v>
      </c>
      <c r="BS39" s="32">
        <f t="shared" si="58"/>
        <v>0</v>
      </c>
      <c r="BT39" s="32"/>
      <c r="BU39" s="76">
        <f t="shared" si="3"/>
        <v>0</v>
      </c>
      <c r="BV39" s="31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73"/>
      <c r="CZ39" s="31">
        <f t="shared" si="59"/>
        <v>0</v>
      </c>
      <c r="DA39" s="32">
        <f t="shared" si="59"/>
        <v>0</v>
      </c>
      <c r="DB39" s="32"/>
      <c r="DC39" s="76">
        <f t="shared" si="5"/>
        <v>0</v>
      </c>
      <c r="DG39">
        <f t="shared" si="6"/>
        <v>0</v>
      </c>
      <c r="DH39">
        <f t="shared" si="7"/>
        <v>0</v>
      </c>
      <c r="DI39">
        <f t="shared" si="8"/>
        <v>0</v>
      </c>
      <c r="DJ39">
        <f t="shared" si="9"/>
        <v>0</v>
      </c>
      <c r="DK39">
        <f t="shared" si="10"/>
        <v>0</v>
      </c>
      <c r="DL39">
        <f t="shared" si="11"/>
        <v>0</v>
      </c>
      <c r="DM39">
        <f t="shared" si="12"/>
        <v>0</v>
      </c>
      <c r="DN39">
        <f t="shared" si="13"/>
        <v>0</v>
      </c>
      <c r="DO39">
        <f t="shared" si="14"/>
        <v>0</v>
      </c>
      <c r="DP39">
        <f t="shared" si="15"/>
        <v>0</v>
      </c>
      <c r="DQ39" s="114">
        <f t="shared" si="16"/>
        <v>0</v>
      </c>
      <c r="DR39">
        <f t="shared" si="17"/>
        <v>0</v>
      </c>
      <c r="DS39">
        <f t="shared" si="18"/>
        <v>0</v>
      </c>
      <c r="DT39">
        <f t="shared" si="19"/>
        <v>0</v>
      </c>
      <c r="DU39">
        <f t="shared" si="20"/>
        <v>0</v>
      </c>
      <c r="DV39">
        <f t="shared" si="21"/>
        <v>0</v>
      </c>
      <c r="DW39">
        <f t="shared" si="22"/>
        <v>0</v>
      </c>
      <c r="DX39">
        <f t="shared" si="23"/>
        <v>0</v>
      </c>
      <c r="DY39">
        <f t="shared" si="24"/>
        <v>0</v>
      </c>
      <c r="DZ39">
        <f t="shared" si="25"/>
        <v>0</v>
      </c>
      <c r="EA39">
        <f t="shared" si="26"/>
        <v>0</v>
      </c>
      <c r="EB39" s="115">
        <f t="shared" si="27"/>
        <v>0</v>
      </c>
      <c r="EC39">
        <f t="shared" si="28"/>
        <v>0</v>
      </c>
      <c r="ED39">
        <f t="shared" si="29"/>
        <v>0</v>
      </c>
      <c r="EE39">
        <f t="shared" si="30"/>
        <v>0</v>
      </c>
      <c r="EF39">
        <f t="shared" si="31"/>
        <v>0</v>
      </c>
      <c r="EG39">
        <f t="shared" si="32"/>
        <v>0</v>
      </c>
      <c r="EH39">
        <f t="shared" si="33"/>
        <v>0</v>
      </c>
      <c r="EI39">
        <f t="shared" si="34"/>
        <v>0</v>
      </c>
      <c r="EJ39">
        <f t="shared" si="35"/>
        <v>0</v>
      </c>
      <c r="EK39">
        <f t="shared" si="36"/>
        <v>0</v>
      </c>
      <c r="EL39">
        <f t="shared" si="37"/>
        <v>0</v>
      </c>
      <c r="EM39" s="116">
        <f t="shared" si="38"/>
        <v>0</v>
      </c>
    </row>
    <row r="40" ht="15.75" spans="2:143">
      <c r="B40" s="51"/>
      <c r="C40" s="36">
        <v>32</v>
      </c>
      <c r="D40" s="37" t="s">
        <v>75</v>
      </c>
      <c r="E40" s="38">
        <v>3955</v>
      </c>
      <c r="F40" s="31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73"/>
      <c r="AJ40" s="31">
        <f t="shared" si="57"/>
        <v>0</v>
      </c>
      <c r="AK40" s="32">
        <f t="shared" si="57"/>
        <v>0</v>
      </c>
      <c r="AL40" s="32"/>
      <c r="AM40" s="76">
        <f t="shared" si="1"/>
        <v>0</v>
      </c>
      <c r="AN40" s="31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73"/>
      <c r="BR40" s="31">
        <f t="shared" si="58"/>
        <v>0</v>
      </c>
      <c r="BS40" s="32">
        <f t="shared" si="58"/>
        <v>0</v>
      </c>
      <c r="BT40" s="32"/>
      <c r="BU40" s="76">
        <f t="shared" si="3"/>
        <v>0</v>
      </c>
      <c r="BV40" s="31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73"/>
      <c r="CZ40" s="31">
        <f t="shared" si="59"/>
        <v>0</v>
      </c>
      <c r="DA40" s="32">
        <f t="shared" si="59"/>
        <v>0</v>
      </c>
      <c r="DB40" s="32"/>
      <c r="DC40" s="76">
        <f t="shared" si="5"/>
        <v>0</v>
      </c>
      <c r="DG40">
        <f t="shared" si="6"/>
        <v>0</v>
      </c>
      <c r="DH40">
        <f t="shared" si="7"/>
        <v>0</v>
      </c>
      <c r="DI40">
        <f t="shared" si="8"/>
        <v>0</v>
      </c>
      <c r="DJ40">
        <f t="shared" si="9"/>
        <v>0</v>
      </c>
      <c r="DK40">
        <f t="shared" si="10"/>
        <v>0</v>
      </c>
      <c r="DL40">
        <f t="shared" si="11"/>
        <v>0</v>
      </c>
      <c r="DM40">
        <f t="shared" si="12"/>
        <v>0</v>
      </c>
      <c r="DN40">
        <f t="shared" si="13"/>
        <v>0</v>
      </c>
      <c r="DO40">
        <f t="shared" si="14"/>
        <v>0</v>
      </c>
      <c r="DP40">
        <f t="shared" si="15"/>
        <v>0</v>
      </c>
      <c r="DQ40" s="114">
        <f t="shared" si="16"/>
        <v>0</v>
      </c>
      <c r="DR40">
        <f t="shared" si="17"/>
        <v>0</v>
      </c>
      <c r="DS40">
        <f t="shared" si="18"/>
        <v>0</v>
      </c>
      <c r="DT40">
        <f t="shared" si="19"/>
        <v>0</v>
      </c>
      <c r="DU40">
        <f t="shared" si="20"/>
        <v>0</v>
      </c>
      <c r="DV40">
        <f t="shared" si="21"/>
        <v>0</v>
      </c>
      <c r="DW40">
        <f t="shared" si="22"/>
        <v>0</v>
      </c>
      <c r="DX40">
        <f t="shared" si="23"/>
        <v>0</v>
      </c>
      <c r="DY40">
        <f t="shared" si="24"/>
        <v>0</v>
      </c>
      <c r="DZ40">
        <f t="shared" si="25"/>
        <v>0</v>
      </c>
      <c r="EA40">
        <f t="shared" si="26"/>
        <v>0</v>
      </c>
      <c r="EB40" s="115">
        <f t="shared" si="27"/>
        <v>0</v>
      </c>
      <c r="EC40">
        <f t="shared" si="28"/>
        <v>0</v>
      </c>
      <c r="ED40">
        <f t="shared" si="29"/>
        <v>0</v>
      </c>
      <c r="EE40">
        <f t="shared" si="30"/>
        <v>0</v>
      </c>
      <c r="EF40">
        <f t="shared" si="31"/>
        <v>0</v>
      </c>
      <c r="EG40">
        <f t="shared" si="32"/>
        <v>0</v>
      </c>
      <c r="EH40">
        <f t="shared" si="33"/>
        <v>0</v>
      </c>
      <c r="EI40">
        <f t="shared" si="34"/>
        <v>0</v>
      </c>
      <c r="EJ40">
        <f t="shared" si="35"/>
        <v>0</v>
      </c>
      <c r="EK40">
        <f t="shared" si="36"/>
        <v>0</v>
      </c>
      <c r="EL40">
        <f t="shared" si="37"/>
        <v>0</v>
      </c>
      <c r="EM40" s="116">
        <f t="shared" si="38"/>
        <v>0</v>
      </c>
    </row>
    <row r="41" ht="15.75" spans="2:143">
      <c r="B41" s="51"/>
      <c r="C41" s="36">
        <v>33</v>
      </c>
      <c r="D41" s="37" t="s">
        <v>76</v>
      </c>
      <c r="E41" s="38">
        <v>3342</v>
      </c>
      <c r="F41" s="31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73"/>
      <c r="AJ41" s="31">
        <f t="shared" si="57"/>
        <v>0</v>
      </c>
      <c r="AK41" s="32">
        <f t="shared" si="57"/>
        <v>0</v>
      </c>
      <c r="AL41" s="32"/>
      <c r="AM41" s="76">
        <f t="shared" si="1"/>
        <v>0</v>
      </c>
      <c r="AN41" s="31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73"/>
      <c r="BR41" s="31">
        <f t="shared" si="58"/>
        <v>0</v>
      </c>
      <c r="BS41" s="32">
        <f t="shared" si="58"/>
        <v>0</v>
      </c>
      <c r="BT41" s="32"/>
      <c r="BU41" s="76">
        <f t="shared" si="3"/>
        <v>0</v>
      </c>
      <c r="BV41" s="31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73"/>
      <c r="CZ41" s="31">
        <f t="shared" si="59"/>
        <v>0</v>
      </c>
      <c r="DA41" s="32">
        <f t="shared" si="59"/>
        <v>0</v>
      </c>
      <c r="DB41" s="32"/>
      <c r="DC41" s="76">
        <f t="shared" si="5"/>
        <v>0</v>
      </c>
      <c r="DG41">
        <f t="shared" si="6"/>
        <v>0</v>
      </c>
      <c r="DH41">
        <f t="shared" si="7"/>
        <v>0</v>
      </c>
      <c r="DI41">
        <f t="shared" si="8"/>
        <v>0</v>
      </c>
      <c r="DJ41">
        <f t="shared" si="9"/>
        <v>0</v>
      </c>
      <c r="DK41">
        <f t="shared" si="10"/>
        <v>0</v>
      </c>
      <c r="DL41">
        <f t="shared" si="11"/>
        <v>0</v>
      </c>
      <c r="DM41">
        <f t="shared" si="12"/>
        <v>0</v>
      </c>
      <c r="DN41">
        <f t="shared" si="13"/>
        <v>0</v>
      </c>
      <c r="DO41">
        <f t="shared" si="14"/>
        <v>0</v>
      </c>
      <c r="DP41">
        <f t="shared" si="15"/>
        <v>0</v>
      </c>
      <c r="DQ41" s="114">
        <f t="shared" si="16"/>
        <v>0</v>
      </c>
      <c r="DR41">
        <f t="shared" si="17"/>
        <v>0</v>
      </c>
      <c r="DS41">
        <f t="shared" si="18"/>
        <v>0</v>
      </c>
      <c r="DT41">
        <f t="shared" si="19"/>
        <v>0</v>
      </c>
      <c r="DU41">
        <f t="shared" si="20"/>
        <v>0</v>
      </c>
      <c r="DV41">
        <f t="shared" si="21"/>
        <v>0</v>
      </c>
      <c r="DW41">
        <f t="shared" si="22"/>
        <v>0</v>
      </c>
      <c r="DX41">
        <f t="shared" si="23"/>
        <v>0</v>
      </c>
      <c r="DY41">
        <f t="shared" si="24"/>
        <v>0</v>
      </c>
      <c r="DZ41">
        <f t="shared" si="25"/>
        <v>0</v>
      </c>
      <c r="EA41">
        <f t="shared" si="26"/>
        <v>0</v>
      </c>
      <c r="EB41" s="115">
        <f t="shared" si="27"/>
        <v>0</v>
      </c>
      <c r="EC41">
        <f t="shared" si="28"/>
        <v>0</v>
      </c>
      <c r="ED41">
        <f t="shared" si="29"/>
        <v>0</v>
      </c>
      <c r="EE41">
        <f t="shared" si="30"/>
        <v>0</v>
      </c>
      <c r="EF41">
        <f t="shared" si="31"/>
        <v>0</v>
      </c>
      <c r="EG41">
        <f t="shared" si="32"/>
        <v>0</v>
      </c>
      <c r="EH41">
        <f t="shared" si="33"/>
        <v>0</v>
      </c>
      <c r="EI41">
        <f t="shared" si="34"/>
        <v>0</v>
      </c>
      <c r="EJ41">
        <f t="shared" si="35"/>
        <v>0</v>
      </c>
      <c r="EK41">
        <f t="shared" si="36"/>
        <v>0</v>
      </c>
      <c r="EL41">
        <f t="shared" si="37"/>
        <v>0</v>
      </c>
      <c r="EM41" s="116">
        <f t="shared" si="38"/>
        <v>0</v>
      </c>
    </row>
    <row r="42" ht="16.5" spans="2:143">
      <c r="B42" s="52"/>
      <c r="C42" s="40">
        <v>34</v>
      </c>
      <c r="D42" s="41" t="s">
        <v>77</v>
      </c>
      <c r="E42" s="42">
        <v>5716</v>
      </c>
      <c r="F42" s="43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77"/>
      <c r="AJ42" s="43">
        <f t="shared" si="57"/>
        <v>0</v>
      </c>
      <c r="AK42" s="44">
        <f t="shared" si="57"/>
        <v>0</v>
      </c>
      <c r="AL42" s="44"/>
      <c r="AM42" s="78">
        <f t="shared" si="1"/>
        <v>0</v>
      </c>
      <c r="AN42" s="43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77"/>
      <c r="BR42" s="43">
        <f t="shared" si="58"/>
        <v>0</v>
      </c>
      <c r="BS42" s="44">
        <f t="shared" si="58"/>
        <v>0</v>
      </c>
      <c r="BT42" s="44"/>
      <c r="BU42" s="78">
        <f t="shared" si="3"/>
        <v>0</v>
      </c>
      <c r="BV42" s="43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77"/>
      <c r="CZ42" s="43">
        <f t="shared" si="59"/>
        <v>0</v>
      </c>
      <c r="DA42" s="44">
        <f t="shared" si="59"/>
        <v>0</v>
      </c>
      <c r="DB42" s="44"/>
      <c r="DC42" s="78">
        <f t="shared" si="5"/>
        <v>0</v>
      </c>
      <c r="DG42">
        <f t="shared" si="6"/>
        <v>0</v>
      </c>
      <c r="DH42">
        <f t="shared" si="7"/>
        <v>0</v>
      </c>
      <c r="DI42">
        <f t="shared" si="8"/>
        <v>0</v>
      </c>
      <c r="DJ42">
        <f t="shared" si="9"/>
        <v>0</v>
      </c>
      <c r="DK42">
        <f t="shared" si="10"/>
        <v>0</v>
      </c>
      <c r="DL42">
        <f t="shared" si="11"/>
        <v>0</v>
      </c>
      <c r="DM42">
        <f t="shared" si="12"/>
        <v>0</v>
      </c>
      <c r="DN42">
        <f t="shared" si="13"/>
        <v>0</v>
      </c>
      <c r="DO42">
        <f t="shared" si="14"/>
        <v>0</v>
      </c>
      <c r="DP42">
        <f t="shared" si="15"/>
        <v>0</v>
      </c>
      <c r="DQ42" s="114">
        <f t="shared" si="16"/>
        <v>0</v>
      </c>
      <c r="DR42">
        <f t="shared" si="17"/>
        <v>0</v>
      </c>
      <c r="DS42">
        <f t="shared" si="18"/>
        <v>0</v>
      </c>
      <c r="DT42">
        <f t="shared" si="19"/>
        <v>0</v>
      </c>
      <c r="DU42">
        <f t="shared" si="20"/>
        <v>0</v>
      </c>
      <c r="DV42">
        <f t="shared" si="21"/>
        <v>0</v>
      </c>
      <c r="DW42">
        <f t="shared" si="22"/>
        <v>0</v>
      </c>
      <c r="DX42">
        <f t="shared" si="23"/>
        <v>0</v>
      </c>
      <c r="DY42">
        <f t="shared" si="24"/>
        <v>0</v>
      </c>
      <c r="DZ42">
        <f t="shared" si="25"/>
        <v>0</v>
      </c>
      <c r="EA42">
        <f t="shared" si="26"/>
        <v>0</v>
      </c>
      <c r="EB42" s="115">
        <f t="shared" si="27"/>
        <v>0</v>
      </c>
      <c r="EC42">
        <f t="shared" si="28"/>
        <v>0</v>
      </c>
      <c r="ED42">
        <f t="shared" si="29"/>
        <v>0</v>
      </c>
      <c r="EE42">
        <f t="shared" si="30"/>
        <v>0</v>
      </c>
      <c r="EF42">
        <f t="shared" si="31"/>
        <v>0</v>
      </c>
      <c r="EG42">
        <f t="shared" si="32"/>
        <v>0</v>
      </c>
      <c r="EH42">
        <f t="shared" si="33"/>
        <v>0</v>
      </c>
      <c r="EI42">
        <f t="shared" si="34"/>
        <v>0</v>
      </c>
      <c r="EJ42">
        <f t="shared" si="35"/>
        <v>0</v>
      </c>
      <c r="EK42">
        <f t="shared" si="36"/>
        <v>0</v>
      </c>
      <c r="EL42">
        <f t="shared" si="37"/>
        <v>0</v>
      </c>
      <c r="EM42" s="116">
        <f t="shared" si="38"/>
        <v>0</v>
      </c>
    </row>
    <row r="43" ht="16.5" spans="2:143">
      <c r="B43" s="45"/>
      <c r="C43" s="46"/>
      <c r="D43" s="47" t="s">
        <v>43</v>
      </c>
      <c r="E43" s="48">
        <f>SUM(E36:E42)</f>
        <v>29955</v>
      </c>
      <c r="F43" s="49">
        <f>SUM(F36:F42)</f>
        <v>0</v>
      </c>
      <c r="G43" s="50">
        <f t="shared" ref="G43:AL43" si="60">SUM(G36:G42)</f>
        <v>0</v>
      </c>
      <c r="H43" s="50">
        <f t="shared" si="60"/>
        <v>0</v>
      </c>
      <c r="I43" s="50">
        <f t="shared" si="60"/>
        <v>0</v>
      </c>
      <c r="J43" s="50">
        <f t="shared" si="60"/>
        <v>0</v>
      </c>
      <c r="K43" s="50">
        <f t="shared" si="60"/>
        <v>0</v>
      </c>
      <c r="L43" s="50">
        <f t="shared" si="60"/>
        <v>0</v>
      </c>
      <c r="M43" s="50">
        <f t="shared" si="60"/>
        <v>0</v>
      </c>
      <c r="N43" s="50">
        <f t="shared" si="60"/>
        <v>0</v>
      </c>
      <c r="O43" s="50">
        <f t="shared" si="60"/>
        <v>0</v>
      </c>
      <c r="P43" s="50">
        <f t="shared" si="60"/>
        <v>0</v>
      </c>
      <c r="Q43" s="50">
        <f t="shared" si="60"/>
        <v>0</v>
      </c>
      <c r="R43" s="50">
        <f t="shared" si="60"/>
        <v>0</v>
      </c>
      <c r="S43" s="50">
        <f t="shared" si="60"/>
        <v>0</v>
      </c>
      <c r="T43" s="50">
        <f t="shared" si="60"/>
        <v>0</v>
      </c>
      <c r="U43" s="50">
        <f t="shared" si="60"/>
        <v>0</v>
      </c>
      <c r="V43" s="50">
        <f t="shared" si="60"/>
        <v>0</v>
      </c>
      <c r="W43" s="50">
        <f t="shared" si="60"/>
        <v>0</v>
      </c>
      <c r="X43" s="50">
        <f t="shared" si="60"/>
        <v>0</v>
      </c>
      <c r="Y43" s="50">
        <f t="shared" si="60"/>
        <v>0</v>
      </c>
      <c r="Z43" s="50">
        <f t="shared" si="60"/>
        <v>0</v>
      </c>
      <c r="AA43" s="50">
        <f t="shared" si="60"/>
        <v>0</v>
      </c>
      <c r="AB43" s="50">
        <f t="shared" si="60"/>
        <v>0</v>
      </c>
      <c r="AC43" s="50">
        <f t="shared" si="60"/>
        <v>0</v>
      </c>
      <c r="AD43" s="50">
        <f t="shared" si="60"/>
        <v>0</v>
      </c>
      <c r="AE43" s="50">
        <f t="shared" si="60"/>
        <v>0</v>
      </c>
      <c r="AF43" s="50">
        <f t="shared" si="60"/>
        <v>0</v>
      </c>
      <c r="AG43" s="50">
        <f t="shared" si="60"/>
        <v>0</v>
      </c>
      <c r="AH43" s="50">
        <f t="shared" si="60"/>
        <v>0</v>
      </c>
      <c r="AI43" s="79">
        <f t="shared" si="60"/>
        <v>0</v>
      </c>
      <c r="AJ43" s="49">
        <f t="shared" si="60"/>
        <v>0</v>
      </c>
      <c r="AK43" s="50">
        <f t="shared" si="60"/>
        <v>0</v>
      </c>
      <c r="AL43" s="50">
        <f t="shared" si="60"/>
        <v>0</v>
      </c>
      <c r="AM43" s="80">
        <f t="shared" si="1"/>
        <v>0</v>
      </c>
      <c r="AN43" s="49">
        <f>SUM(AN36:AN42)</f>
        <v>0</v>
      </c>
      <c r="AO43" s="50">
        <f t="shared" ref="AO43:BT43" si="61">SUM(AO36:AO42)</f>
        <v>0</v>
      </c>
      <c r="AP43" s="50">
        <f t="shared" si="61"/>
        <v>0</v>
      </c>
      <c r="AQ43" s="50">
        <f t="shared" si="61"/>
        <v>0</v>
      </c>
      <c r="AR43" s="50">
        <f t="shared" si="61"/>
        <v>0</v>
      </c>
      <c r="AS43" s="50">
        <f t="shared" si="61"/>
        <v>0</v>
      </c>
      <c r="AT43" s="50">
        <f t="shared" si="61"/>
        <v>0</v>
      </c>
      <c r="AU43" s="50">
        <f t="shared" si="61"/>
        <v>0</v>
      </c>
      <c r="AV43" s="50">
        <f t="shared" si="61"/>
        <v>0</v>
      </c>
      <c r="AW43" s="50">
        <f t="shared" si="61"/>
        <v>0</v>
      </c>
      <c r="AX43" s="50">
        <f t="shared" si="61"/>
        <v>0</v>
      </c>
      <c r="AY43" s="50">
        <f t="shared" si="61"/>
        <v>0</v>
      </c>
      <c r="AZ43" s="50">
        <f t="shared" si="61"/>
        <v>0</v>
      </c>
      <c r="BA43" s="50">
        <f t="shared" si="61"/>
        <v>0</v>
      </c>
      <c r="BB43" s="50">
        <f t="shared" si="61"/>
        <v>0</v>
      </c>
      <c r="BC43" s="50">
        <f t="shared" si="61"/>
        <v>0</v>
      </c>
      <c r="BD43" s="50">
        <f t="shared" si="61"/>
        <v>0</v>
      </c>
      <c r="BE43" s="50">
        <f t="shared" si="61"/>
        <v>0</v>
      </c>
      <c r="BF43" s="50">
        <f t="shared" si="61"/>
        <v>0</v>
      </c>
      <c r="BG43" s="50">
        <f t="shared" si="61"/>
        <v>0</v>
      </c>
      <c r="BH43" s="50">
        <f t="shared" si="61"/>
        <v>0</v>
      </c>
      <c r="BI43" s="50">
        <f t="shared" si="61"/>
        <v>0</v>
      </c>
      <c r="BJ43" s="50">
        <f t="shared" si="61"/>
        <v>0</v>
      </c>
      <c r="BK43" s="50">
        <f t="shared" si="61"/>
        <v>0</v>
      </c>
      <c r="BL43" s="50">
        <f t="shared" si="61"/>
        <v>0</v>
      </c>
      <c r="BM43" s="50">
        <f t="shared" si="61"/>
        <v>0</v>
      </c>
      <c r="BN43" s="50">
        <f t="shared" si="61"/>
        <v>0</v>
      </c>
      <c r="BO43" s="50">
        <f t="shared" si="61"/>
        <v>0</v>
      </c>
      <c r="BP43" s="50">
        <f t="shared" si="61"/>
        <v>0</v>
      </c>
      <c r="BQ43" s="79">
        <f t="shared" si="61"/>
        <v>0</v>
      </c>
      <c r="BR43" s="49">
        <f t="shared" si="61"/>
        <v>0</v>
      </c>
      <c r="BS43" s="50">
        <f t="shared" si="61"/>
        <v>0</v>
      </c>
      <c r="BT43" s="50">
        <f t="shared" si="61"/>
        <v>0</v>
      </c>
      <c r="BU43" s="80">
        <f t="shared" si="3"/>
        <v>0</v>
      </c>
      <c r="BV43" s="49">
        <f>SUM(BV36:BV42)</f>
        <v>0</v>
      </c>
      <c r="BW43" s="50">
        <f t="shared" ref="BW43:EH43" si="62">SUM(BW36:BW42)</f>
        <v>0</v>
      </c>
      <c r="BX43" s="50">
        <f t="shared" si="62"/>
        <v>0</v>
      </c>
      <c r="BY43" s="50">
        <f t="shared" si="62"/>
        <v>0</v>
      </c>
      <c r="BZ43" s="50">
        <f t="shared" si="62"/>
        <v>0</v>
      </c>
      <c r="CA43" s="50">
        <f t="shared" si="62"/>
        <v>0</v>
      </c>
      <c r="CB43" s="50">
        <f t="shared" si="62"/>
        <v>0</v>
      </c>
      <c r="CC43" s="50">
        <f t="shared" si="62"/>
        <v>0</v>
      </c>
      <c r="CD43" s="50">
        <f t="shared" si="62"/>
        <v>0</v>
      </c>
      <c r="CE43" s="50">
        <f t="shared" si="62"/>
        <v>0</v>
      </c>
      <c r="CF43" s="50">
        <f t="shared" si="62"/>
        <v>0</v>
      </c>
      <c r="CG43" s="50">
        <f t="shared" si="62"/>
        <v>0</v>
      </c>
      <c r="CH43" s="50">
        <f t="shared" si="62"/>
        <v>0</v>
      </c>
      <c r="CI43" s="50">
        <f t="shared" si="62"/>
        <v>0</v>
      </c>
      <c r="CJ43" s="50">
        <f t="shared" si="62"/>
        <v>0</v>
      </c>
      <c r="CK43" s="50">
        <f t="shared" si="62"/>
        <v>0</v>
      </c>
      <c r="CL43" s="50">
        <f t="shared" si="62"/>
        <v>0</v>
      </c>
      <c r="CM43" s="50">
        <f t="shared" si="62"/>
        <v>0</v>
      </c>
      <c r="CN43" s="50">
        <f t="shared" si="62"/>
        <v>0</v>
      </c>
      <c r="CO43" s="50">
        <f t="shared" si="62"/>
        <v>0</v>
      </c>
      <c r="CP43" s="50">
        <f t="shared" si="62"/>
        <v>0</v>
      </c>
      <c r="CQ43" s="50">
        <f t="shared" si="62"/>
        <v>0</v>
      </c>
      <c r="CR43" s="50">
        <f t="shared" si="62"/>
        <v>0</v>
      </c>
      <c r="CS43" s="50">
        <f t="shared" si="62"/>
        <v>0</v>
      </c>
      <c r="CT43" s="50">
        <f t="shared" si="62"/>
        <v>0</v>
      </c>
      <c r="CU43" s="50">
        <f t="shared" si="62"/>
        <v>0</v>
      </c>
      <c r="CV43" s="50">
        <f t="shared" si="62"/>
        <v>0</v>
      </c>
      <c r="CW43" s="50">
        <f t="shared" si="62"/>
        <v>0</v>
      </c>
      <c r="CX43" s="50">
        <f t="shared" si="62"/>
        <v>0</v>
      </c>
      <c r="CY43" s="79">
        <f t="shared" si="62"/>
        <v>0</v>
      </c>
      <c r="CZ43" s="49">
        <f t="shared" si="62"/>
        <v>0</v>
      </c>
      <c r="DA43" s="50">
        <f t="shared" si="62"/>
        <v>0</v>
      </c>
      <c r="DB43" s="50">
        <f t="shared" si="62"/>
        <v>0</v>
      </c>
      <c r="DC43" s="80">
        <f t="shared" si="5"/>
        <v>0</v>
      </c>
      <c r="DG43">
        <f t="shared" si="62"/>
        <v>0</v>
      </c>
      <c r="DH43">
        <f t="shared" si="62"/>
        <v>0</v>
      </c>
      <c r="DI43">
        <f t="shared" si="62"/>
        <v>0</v>
      </c>
      <c r="DJ43">
        <f t="shared" si="62"/>
        <v>0</v>
      </c>
      <c r="DK43">
        <f t="shared" si="62"/>
        <v>0</v>
      </c>
      <c r="DL43">
        <f t="shared" si="62"/>
        <v>0</v>
      </c>
      <c r="DM43">
        <f t="shared" si="62"/>
        <v>0</v>
      </c>
      <c r="DN43">
        <f t="shared" si="62"/>
        <v>0</v>
      </c>
      <c r="DO43">
        <f t="shared" si="62"/>
        <v>0</v>
      </c>
      <c r="DP43">
        <f t="shared" si="62"/>
        <v>0</v>
      </c>
      <c r="DQ43" s="114">
        <f t="shared" si="62"/>
        <v>0</v>
      </c>
      <c r="DR43">
        <f t="shared" si="62"/>
        <v>0</v>
      </c>
      <c r="DS43">
        <f t="shared" si="62"/>
        <v>0</v>
      </c>
      <c r="DT43">
        <f t="shared" si="62"/>
        <v>0</v>
      </c>
      <c r="DU43">
        <f t="shared" si="62"/>
        <v>0</v>
      </c>
      <c r="DV43">
        <f t="shared" si="62"/>
        <v>0</v>
      </c>
      <c r="DW43">
        <f t="shared" si="62"/>
        <v>0</v>
      </c>
      <c r="DX43">
        <f t="shared" si="62"/>
        <v>0</v>
      </c>
      <c r="DY43">
        <f t="shared" si="62"/>
        <v>0</v>
      </c>
      <c r="DZ43">
        <f t="shared" si="62"/>
        <v>0</v>
      </c>
      <c r="EA43">
        <f t="shared" si="62"/>
        <v>0</v>
      </c>
      <c r="EB43" s="115">
        <f t="shared" si="62"/>
        <v>0</v>
      </c>
      <c r="EC43">
        <f t="shared" si="62"/>
        <v>0</v>
      </c>
      <c r="ED43">
        <f t="shared" si="62"/>
        <v>0</v>
      </c>
      <c r="EE43">
        <f t="shared" si="62"/>
        <v>0</v>
      </c>
      <c r="EF43">
        <f t="shared" si="62"/>
        <v>0</v>
      </c>
      <c r="EG43">
        <f t="shared" si="62"/>
        <v>0</v>
      </c>
      <c r="EH43">
        <f t="shared" si="62"/>
        <v>0</v>
      </c>
      <c r="EI43">
        <f t="shared" ref="EI43:EM43" si="63">SUM(EI36:EI42)</f>
        <v>0</v>
      </c>
      <c r="EJ43">
        <f t="shared" si="63"/>
        <v>0</v>
      </c>
      <c r="EK43">
        <f t="shared" si="63"/>
        <v>0</v>
      </c>
      <c r="EL43">
        <f t="shared" si="63"/>
        <v>0</v>
      </c>
      <c r="EM43" s="116">
        <f t="shared" si="63"/>
        <v>0</v>
      </c>
    </row>
    <row r="44" ht="16.5" spans="2:143">
      <c r="B44" s="53" t="s">
        <v>78</v>
      </c>
      <c r="C44" s="54"/>
      <c r="D44" s="54"/>
      <c r="E44" s="55">
        <f>E43+E35+E26+E16</f>
        <v>129608.14</v>
      </c>
      <c r="F44" s="49">
        <f>F16+F26+F35+F43</f>
        <v>0</v>
      </c>
      <c r="G44" s="50">
        <f t="shared" ref="G44:AL44" si="64">G16+G26+G35+G43</f>
        <v>0</v>
      </c>
      <c r="H44" s="50">
        <f t="shared" si="64"/>
        <v>0</v>
      </c>
      <c r="I44" s="50">
        <f t="shared" si="64"/>
        <v>0</v>
      </c>
      <c r="J44" s="50">
        <f t="shared" si="64"/>
        <v>0</v>
      </c>
      <c r="K44" s="50">
        <f t="shared" si="64"/>
        <v>0</v>
      </c>
      <c r="L44" s="50">
        <f t="shared" si="64"/>
        <v>0</v>
      </c>
      <c r="M44" s="50">
        <f t="shared" si="64"/>
        <v>0</v>
      </c>
      <c r="N44" s="50">
        <f t="shared" si="64"/>
        <v>0</v>
      </c>
      <c r="O44" s="50">
        <f t="shared" si="64"/>
        <v>0</v>
      </c>
      <c r="P44" s="50">
        <f t="shared" si="64"/>
        <v>0</v>
      </c>
      <c r="Q44" s="50">
        <f t="shared" si="64"/>
        <v>0</v>
      </c>
      <c r="R44" s="50">
        <f t="shared" si="64"/>
        <v>0</v>
      </c>
      <c r="S44" s="50">
        <f t="shared" si="64"/>
        <v>0</v>
      </c>
      <c r="T44" s="50">
        <f t="shared" si="64"/>
        <v>0</v>
      </c>
      <c r="U44" s="50">
        <f t="shared" si="64"/>
        <v>0</v>
      </c>
      <c r="V44" s="50">
        <f t="shared" si="64"/>
        <v>0</v>
      </c>
      <c r="W44" s="50">
        <f t="shared" si="64"/>
        <v>0</v>
      </c>
      <c r="X44" s="50">
        <f t="shared" si="64"/>
        <v>0</v>
      </c>
      <c r="Y44" s="50">
        <f t="shared" si="64"/>
        <v>0</v>
      </c>
      <c r="Z44" s="50">
        <f t="shared" si="64"/>
        <v>0</v>
      </c>
      <c r="AA44" s="50">
        <f t="shared" si="64"/>
        <v>0</v>
      </c>
      <c r="AB44" s="50">
        <f t="shared" si="64"/>
        <v>0</v>
      </c>
      <c r="AC44" s="50">
        <f t="shared" si="64"/>
        <v>0</v>
      </c>
      <c r="AD44" s="50">
        <f t="shared" si="64"/>
        <v>0</v>
      </c>
      <c r="AE44" s="50">
        <f t="shared" si="64"/>
        <v>0</v>
      </c>
      <c r="AF44" s="50">
        <f t="shared" si="64"/>
        <v>0</v>
      </c>
      <c r="AG44" s="50">
        <f t="shared" si="64"/>
        <v>0</v>
      </c>
      <c r="AH44" s="50">
        <f t="shared" si="64"/>
        <v>0</v>
      </c>
      <c r="AI44" s="79">
        <f t="shared" si="64"/>
        <v>0</v>
      </c>
      <c r="AJ44" s="49">
        <f t="shared" si="64"/>
        <v>0</v>
      </c>
      <c r="AK44" s="50">
        <f t="shared" si="64"/>
        <v>0</v>
      </c>
      <c r="AL44" s="50">
        <f t="shared" si="64"/>
        <v>0</v>
      </c>
      <c r="AM44" s="80">
        <f t="shared" si="1"/>
        <v>0</v>
      </c>
      <c r="AN44" s="49">
        <f>AN16+AN26+AN35+AN43</f>
        <v>0</v>
      </c>
      <c r="AO44" s="50">
        <f t="shared" ref="AO44:BT44" si="65">AO16+AO26+AO35+AO43</f>
        <v>0</v>
      </c>
      <c r="AP44" s="50">
        <f t="shared" si="65"/>
        <v>0</v>
      </c>
      <c r="AQ44" s="50">
        <f t="shared" si="65"/>
        <v>0</v>
      </c>
      <c r="AR44" s="50">
        <f t="shared" si="65"/>
        <v>0</v>
      </c>
      <c r="AS44" s="50">
        <f t="shared" si="65"/>
        <v>0</v>
      </c>
      <c r="AT44" s="50">
        <f t="shared" si="65"/>
        <v>0</v>
      </c>
      <c r="AU44" s="50">
        <f t="shared" si="65"/>
        <v>0</v>
      </c>
      <c r="AV44" s="50">
        <f t="shared" si="65"/>
        <v>0</v>
      </c>
      <c r="AW44" s="50">
        <f t="shared" si="65"/>
        <v>0</v>
      </c>
      <c r="AX44" s="50">
        <f t="shared" si="65"/>
        <v>0</v>
      </c>
      <c r="AY44" s="50">
        <f t="shared" si="65"/>
        <v>0</v>
      </c>
      <c r="AZ44" s="50">
        <f t="shared" si="65"/>
        <v>0</v>
      </c>
      <c r="BA44" s="50">
        <f t="shared" si="65"/>
        <v>0</v>
      </c>
      <c r="BB44" s="50">
        <f t="shared" si="65"/>
        <v>0</v>
      </c>
      <c r="BC44" s="50">
        <f t="shared" si="65"/>
        <v>0</v>
      </c>
      <c r="BD44" s="50">
        <f t="shared" si="65"/>
        <v>0</v>
      </c>
      <c r="BE44" s="50">
        <f t="shared" si="65"/>
        <v>0</v>
      </c>
      <c r="BF44" s="50">
        <f t="shared" si="65"/>
        <v>0</v>
      </c>
      <c r="BG44" s="50">
        <f t="shared" si="65"/>
        <v>0</v>
      </c>
      <c r="BH44" s="50">
        <f t="shared" si="65"/>
        <v>0</v>
      </c>
      <c r="BI44" s="50">
        <f t="shared" si="65"/>
        <v>0</v>
      </c>
      <c r="BJ44" s="50">
        <f t="shared" si="65"/>
        <v>0</v>
      </c>
      <c r="BK44" s="50">
        <f t="shared" si="65"/>
        <v>0</v>
      </c>
      <c r="BL44" s="50">
        <f t="shared" si="65"/>
        <v>0</v>
      </c>
      <c r="BM44" s="50">
        <f t="shared" si="65"/>
        <v>0</v>
      </c>
      <c r="BN44" s="50">
        <f t="shared" si="65"/>
        <v>0</v>
      </c>
      <c r="BO44" s="50">
        <f t="shared" si="65"/>
        <v>0</v>
      </c>
      <c r="BP44" s="50">
        <f t="shared" si="65"/>
        <v>0</v>
      </c>
      <c r="BQ44" s="79">
        <f t="shared" si="65"/>
        <v>0</v>
      </c>
      <c r="BR44" s="49">
        <f t="shared" si="65"/>
        <v>0</v>
      </c>
      <c r="BS44" s="50">
        <f t="shared" si="65"/>
        <v>0</v>
      </c>
      <c r="BT44" s="50">
        <f t="shared" si="65"/>
        <v>0</v>
      </c>
      <c r="BU44" s="80">
        <f t="shared" si="3"/>
        <v>0</v>
      </c>
      <c r="BV44" s="49">
        <f>BV16+BV26+BV35+BV43</f>
        <v>0</v>
      </c>
      <c r="BW44" s="50">
        <f t="shared" ref="BW44:EH44" si="66">BW16+BW26+BW35+BW43</f>
        <v>0</v>
      </c>
      <c r="BX44" s="50">
        <f t="shared" si="66"/>
        <v>0</v>
      </c>
      <c r="BY44" s="50">
        <f t="shared" si="66"/>
        <v>0</v>
      </c>
      <c r="BZ44" s="50">
        <f t="shared" si="66"/>
        <v>0</v>
      </c>
      <c r="CA44" s="50">
        <f t="shared" si="66"/>
        <v>0</v>
      </c>
      <c r="CB44" s="50">
        <f t="shared" si="66"/>
        <v>0</v>
      </c>
      <c r="CC44" s="50">
        <f t="shared" si="66"/>
        <v>0</v>
      </c>
      <c r="CD44" s="50">
        <f t="shared" si="66"/>
        <v>0</v>
      </c>
      <c r="CE44" s="50">
        <f t="shared" si="66"/>
        <v>0</v>
      </c>
      <c r="CF44" s="50">
        <f t="shared" si="66"/>
        <v>0</v>
      </c>
      <c r="CG44" s="50">
        <f t="shared" si="66"/>
        <v>0</v>
      </c>
      <c r="CH44" s="50">
        <f t="shared" si="66"/>
        <v>0</v>
      </c>
      <c r="CI44" s="50">
        <f t="shared" si="66"/>
        <v>0</v>
      </c>
      <c r="CJ44" s="50">
        <f t="shared" si="66"/>
        <v>0</v>
      </c>
      <c r="CK44" s="50">
        <f t="shared" si="66"/>
        <v>0</v>
      </c>
      <c r="CL44" s="50">
        <f t="shared" si="66"/>
        <v>0</v>
      </c>
      <c r="CM44" s="50">
        <f t="shared" si="66"/>
        <v>0</v>
      </c>
      <c r="CN44" s="50">
        <f t="shared" si="66"/>
        <v>0</v>
      </c>
      <c r="CO44" s="50">
        <f t="shared" si="66"/>
        <v>0</v>
      </c>
      <c r="CP44" s="50">
        <f t="shared" si="66"/>
        <v>0</v>
      </c>
      <c r="CQ44" s="50">
        <f t="shared" si="66"/>
        <v>0</v>
      </c>
      <c r="CR44" s="50">
        <f t="shared" si="66"/>
        <v>0</v>
      </c>
      <c r="CS44" s="50">
        <f t="shared" si="66"/>
        <v>0</v>
      </c>
      <c r="CT44" s="50">
        <f t="shared" si="66"/>
        <v>0</v>
      </c>
      <c r="CU44" s="50">
        <f t="shared" si="66"/>
        <v>0</v>
      </c>
      <c r="CV44" s="50">
        <f t="shared" si="66"/>
        <v>0</v>
      </c>
      <c r="CW44" s="50">
        <f t="shared" si="66"/>
        <v>0</v>
      </c>
      <c r="CX44" s="50">
        <f t="shared" si="66"/>
        <v>0</v>
      </c>
      <c r="CY44" s="79">
        <f t="shared" si="66"/>
        <v>0</v>
      </c>
      <c r="CZ44" s="49">
        <f t="shared" si="66"/>
        <v>0</v>
      </c>
      <c r="DA44" s="50">
        <f t="shared" si="66"/>
        <v>0</v>
      </c>
      <c r="DB44" s="50">
        <f t="shared" si="66"/>
        <v>0</v>
      </c>
      <c r="DC44" s="80">
        <f t="shared" si="5"/>
        <v>0</v>
      </c>
      <c r="DG44">
        <f t="shared" si="66"/>
        <v>0</v>
      </c>
      <c r="DH44">
        <f t="shared" si="66"/>
        <v>0</v>
      </c>
      <c r="DI44">
        <f t="shared" si="66"/>
        <v>0</v>
      </c>
      <c r="DJ44">
        <f t="shared" si="66"/>
        <v>0</v>
      </c>
      <c r="DK44">
        <f t="shared" si="66"/>
        <v>0</v>
      </c>
      <c r="DL44">
        <f t="shared" si="66"/>
        <v>0</v>
      </c>
      <c r="DM44">
        <f t="shared" si="66"/>
        <v>0</v>
      </c>
      <c r="DN44">
        <f t="shared" si="66"/>
        <v>0</v>
      </c>
      <c r="DO44">
        <f t="shared" si="66"/>
        <v>0</v>
      </c>
      <c r="DP44">
        <f t="shared" si="66"/>
        <v>0</v>
      </c>
      <c r="DQ44" s="114">
        <f t="shared" si="66"/>
        <v>0</v>
      </c>
      <c r="DR44">
        <f t="shared" si="66"/>
        <v>0</v>
      </c>
      <c r="DS44">
        <f t="shared" si="66"/>
        <v>0</v>
      </c>
      <c r="DT44">
        <f t="shared" si="66"/>
        <v>0</v>
      </c>
      <c r="DU44">
        <f t="shared" si="66"/>
        <v>0</v>
      </c>
      <c r="DV44">
        <f t="shared" si="66"/>
        <v>0</v>
      </c>
      <c r="DW44">
        <f t="shared" si="66"/>
        <v>0</v>
      </c>
      <c r="DX44">
        <f t="shared" si="66"/>
        <v>0</v>
      </c>
      <c r="DY44">
        <f t="shared" si="66"/>
        <v>0</v>
      </c>
      <c r="DZ44">
        <f t="shared" si="66"/>
        <v>0</v>
      </c>
      <c r="EA44">
        <f t="shared" si="66"/>
        <v>0</v>
      </c>
      <c r="EB44" s="115">
        <f t="shared" si="66"/>
        <v>0</v>
      </c>
      <c r="EC44">
        <f t="shared" si="66"/>
        <v>0</v>
      </c>
      <c r="ED44">
        <f t="shared" si="66"/>
        <v>0</v>
      </c>
      <c r="EE44">
        <f t="shared" si="66"/>
        <v>0</v>
      </c>
      <c r="EF44">
        <f t="shared" si="66"/>
        <v>0</v>
      </c>
      <c r="EG44">
        <f t="shared" si="66"/>
        <v>0</v>
      </c>
      <c r="EH44">
        <f t="shared" si="66"/>
        <v>0</v>
      </c>
      <c r="EI44">
        <f t="shared" ref="EI44:EM44" si="67">EI16+EI26+EI35+EI43</f>
        <v>0</v>
      </c>
      <c r="EJ44">
        <f t="shared" si="67"/>
        <v>0</v>
      </c>
      <c r="EK44">
        <f t="shared" si="67"/>
        <v>0</v>
      </c>
      <c r="EL44">
        <f t="shared" si="67"/>
        <v>0</v>
      </c>
      <c r="EM44" s="116">
        <f t="shared" si="67"/>
        <v>0</v>
      </c>
    </row>
    <row r="46" spans="4:5">
      <c r="D46" t="s">
        <v>178</v>
      </c>
      <c r="E46" t="s">
        <v>179</v>
      </c>
    </row>
    <row r="47" spans="4:5">
      <c r="D47" t="s">
        <v>180</v>
      </c>
      <c r="E47" t="s">
        <v>181</v>
      </c>
    </row>
    <row r="48" spans="4:5">
      <c r="D48" t="s">
        <v>182</v>
      </c>
      <c r="E48" t="s">
        <v>183</v>
      </c>
    </row>
  </sheetData>
  <mergeCells count="44">
    <mergeCell ref="F4:AM4"/>
    <mergeCell ref="AN4:BU4"/>
    <mergeCell ref="BV4:DC4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M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  <mergeCell ref="BO5:BQ5"/>
    <mergeCell ref="BR5:BU5"/>
    <mergeCell ref="BV5:BX5"/>
    <mergeCell ref="BY5:CA5"/>
    <mergeCell ref="CB5:CD5"/>
    <mergeCell ref="CE5:CG5"/>
    <mergeCell ref="CH5:CJ5"/>
    <mergeCell ref="CK5:CM5"/>
    <mergeCell ref="CN5:CP5"/>
    <mergeCell ref="CQ5:CS5"/>
    <mergeCell ref="CT5:CV5"/>
    <mergeCell ref="CW5:CY5"/>
    <mergeCell ref="CZ5:DC5"/>
    <mergeCell ref="B44:D44"/>
    <mergeCell ref="B4:B6"/>
    <mergeCell ref="B7:B15"/>
    <mergeCell ref="B17:B25"/>
    <mergeCell ref="B27:B34"/>
    <mergeCell ref="B36:B42"/>
    <mergeCell ref="E4:E6"/>
    <mergeCell ref="C4:D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HELOPELTHIS</vt:lpstr>
      <vt:lpstr>BLISTER BLIGHT</vt:lpstr>
      <vt:lpstr>Serangan Hama PEB 2010-2019</vt:lpstr>
      <vt:lpstr>Ketersediaan Alat Peb-20</vt:lpstr>
      <vt:lpstr>MI</vt:lpstr>
      <vt:lpstr>MII</vt:lpstr>
      <vt:lpstr>MIII</vt:lpstr>
      <vt:lpstr>MIV</vt:lpstr>
      <vt:lpstr>MV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2019-07-25T04:01:00Z</dcterms:created>
  <cp:lastPrinted>2019-11-19T05:25:00Z</cp:lastPrinted>
  <dcterms:modified xsi:type="dcterms:W3CDTF">2020-03-04T01:52:17Z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1033-10.1.0.5795</vt:lpwstr>
  </property>
</Properties>
</file>